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parpammer-my.sharepoint.com/personal/office_sparpammer_onmicrosoft_com/Documents/M1/Documents/8-Vordrucke/Kommissionslieferschein Neu/"/>
    </mc:Choice>
  </mc:AlternateContent>
  <xr:revisionPtr revIDLastSave="258" documentId="8_{2EE53716-F7EC-4CE2-B0CE-DBE645CCF1A4}" xr6:coauthVersionLast="47" xr6:coauthVersionMax="47" xr10:uidLastSave="{4038AF9C-BC33-4603-AC5E-52965593F766}"/>
  <bookViews>
    <workbookView xWindow="1560" yWindow="1560" windowWidth="25755" windowHeight="15645" tabRatio="783" xr2:uid="{00000000-000D-0000-FFFF-FFFF00000000}"/>
  </bookViews>
  <sheets>
    <sheet name="Kommissionsrechnung" sheetId="12" r:id="rId1"/>
  </sheets>
  <externalReferences>
    <externalReference r:id="rId2"/>
  </externalReferences>
  <definedNames>
    <definedName name="Anhänger">#REF!</definedName>
    <definedName name="_xlnm.Print_Area" localSheetId="0">Kommissionsrechnung!$A$1:$M$248</definedName>
    <definedName name="_xlnm.Print_Titles" localSheetId="0">Kommissionsrechnung!$1:$17</definedName>
    <definedName name="Matri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6" i="12" l="1"/>
  <c r="I236" i="12" s="1"/>
  <c r="G236" i="12"/>
  <c r="D236" i="12"/>
  <c r="C236" i="12"/>
  <c r="L235" i="12"/>
  <c r="I235" i="12" s="1"/>
  <c r="G235" i="12"/>
  <c r="D235" i="12"/>
  <c r="C235" i="12"/>
  <c r="L234" i="12"/>
  <c r="G234" i="12"/>
  <c r="L233" i="12"/>
  <c r="H233" i="12" s="1"/>
  <c r="J233" i="12" s="1"/>
  <c r="G233" i="12"/>
  <c r="L232" i="12"/>
  <c r="D232" i="12" s="1"/>
  <c r="I232" i="12"/>
  <c r="G232" i="12"/>
  <c r="L231" i="12"/>
  <c r="C231" i="12" s="1"/>
  <c r="I231" i="12"/>
  <c r="H231" i="12"/>
  <c r="J231" i="12" s="1"/>
  <c r="G231" i="12"/>
  <c r="D231" i="12"/>
  <c r="L230" i="12"/>
  <c r="D230" i="12" s="1"/>
  <c r="I230" i="12"/>
  <c r="H230" i="12"/>
  <c r="J230" i="12" s="1"/>
  <c r="G230" i="12"/>
  <c r="C230" i="12"/>
  <c r="L229" i="12"/>
  <c r="I229" i="12"/>
  <c r="H229" i="12"/>
  <c r="J229" i="12" s="1"/>
  <c r="G229" i="12"/>
  <c r="D229" i="12"/>
  <c r="C229" i="12"/>
  <c r="L228" i="12"/>
  <c r="I228" i="12" s="1"/>
  <c r="G228" i="12"/>
  <c r="D228" i="12"/>
  <c r="C228" i="12"/>
  <c r="L227" i="12"/>
  <c r="I227" i="12" s="1"/>
  <c r="G227" i="12"/>
  <c r="D227" i="12"/>
  <c r="C227" i="12"/>
  <c r="L226" i="12"/>
  <c r="G226" i="12"/>
  <c r="C226" i="12"/>
  <c r="L225" i="12"/>
  <c r="G225" i="12"/>
  <c r="L224" i="12"/>
  <c r="G224" i="12"/>
  <c r="L223" i="12"/>
  <c r="C223" i="12" s="1"/>
  <c r="I223" i="12"/>
  <c r="H223" i="12"/>
  <c r="J223" i="12" s="1"/>
  <c r="G223" i="12"/>
  <c r="D223" i="12"/>
  <c r="L222" i="12"/>
  <c r="I222" i="12"/>
  <c r="H222" i="12"/>
  <c r="J222" i="12" s="1"/>
  <c r="G222" i="12"/>
  <c r="D222" i="12"/>
  <c r="C222" i="12"/>
  <c r="L221" i="12"/>
  <c r="I221" i="12"/>
  <c r="H221" i="12"/>
  <c r="J221" i="12" s="1"/>
  <c r="G221" i="12"/>
  <c r="D221" i="12"/>
  <c r="C221" i="12"/>
  <c r="L220" i="12"/>
  <c r="G220" i="12"/>
  <c r="D220" i="12"/>
  <c r="C220" i="12"/>
  <c r="L219" i="12"/>
  <c r="I219" i="12" s="1"/>
  <c r="G219" i="12"/>
  <c r="D219" i="12"/>
  <c r="C219" i="12"/>
  <c r="L218" i="12"/>
  <c r="I218" i="12"/>
  <c r="G218" i="12"/>
  <c r="L217" i="12"/>
  <c r="H217" i="12"/>
  <c r="J217" i="12" s="1"/>
  <c r="G217" i="12"/>
  <c r="L216" i="12"/>
  <c r="I216" i="12"/>
  <c r="G216" i="12"/>
  <c r="L215" i="12"/>
  <c r="C215" i="12" s="1"/>
  <c r="I215" i="12"/>
  <c r="H215" i="12"/>
  <c r="J215" i="12" s="1"/>
  <c r="G215" i="12"/>
  <c r="D215" i="12"/>
  <c r="L214" i="12"/>
  <c r="I214" i="12"/>
  <c r="H214" i="12"/>
  <c r="J214" i="12" s="1"/>
  <c r="G214" i="12"/>
  <c r="D214" i="12"/>
  <c r="C214" i="12"/>
  <c r="L213" i="12"/>
  <c r="I213" i="12"/>
  <c r="H213" i="12"/>
  <c r="J213" i="12" s="1"/>
  <c r="G213" i="12"/>
  <c r="D213" i="12"/>
  <c r="C213" i="12"/>
  <c r="L212" i="12"/>
  <c r="I212" i="12" s="1"/>
  <c r="H212" i="12"/>
  <c r="J212" i="12" s="1"/>
  <c r="G212" i="12"/>
  <c r="D212" i="12"/>
  <c r="C212" i="12"/>
  <c r="L211" i="12"/>
  <c r="G211" i="12"/>
  <c r="D211" i="12"/>
  <c r="C211" i="12"/>
  <c r="L210" i="12"/>
  <c r="H210" i="12" s="1"/>
  <c r="J210" i="12" s="1"/>
  <c r="I210" i="12"/>
  <c r="G210" i="12"/>
  <c r="C210" i="12"/>
  <c r="L209" i="12"/>
  <c r="D209" i="12" s="1"/>
  <c r="H209" i="12"/>
  <c r="J209" i="12" s="1"/>
  <c r="G209" i="12"/>
  <c r="L208" i="12"/>
  <c r="I208" i="12"/>
  <c r="H208" i="12"/>
  <c r="J208" i="12" s="1"/>
  <c r="G208" i="12"/>
  <c r="L207" i="12"/>
  <c r="G207" i="12"/>
  <c r="L206" i="12"/>
  <c r="I206" i="12"/>
  <c r="H206" i="12"/>
  <c r="J206" i="12" s="1"/>
  <c r="G206" i="12"/>
  <c r="D206" i="12"/>
  <c r="C206" i="12"/>
  <c r="L205" i="12"/>
  <c r="I205" i="12"/>
  <c r="H205" i="12"/>
  <c r="J205" i="12" s="1"/>
  <c r="G205" i="12"/>
  <c r="D205" i="12"/>
  <c r="C205" i="12"/>
  <c r="L204" i="12"/>
  <c r="I204" i="12" s="1"/>
  <c r="H204" i="12"/>
  <c r="J204" i="12" s="1"/>
  <c r="G204" i="12"/>
  <c r="D204" i="12"/>
  <c r="C204" i="12"/>
  <c r="L203" i="12"/>
  <c r="G203" i="12"/>
  <c r="L202" i="12"/>
  <c r="H202" i="12" s="1"/>
  <c r="J202" i="12" s="1"/>
  <c r="I202" i="12"/>
  <c r="G202" i="12"/>
  <c r="D202" i="12"/>
  <c r="L201" i="12"/>
  <c r="D201" i="12" s="1"/>
  <c r="I201" i="12"/>
  <c r="H201" i="12"/>
  <c r="J201" i="12" s="1"/>
  <c r="G201" i="12"/>
  <c r="C201" i="12"/>
  <c r="L200" i="12"/>
  <c r="G200" i="12"/>
  <c r="L199" i="12"/>
  <c r="C199" i="12" s="1"/>
  <c r="I199" i="12"/>
  <c r="H199" i="12"/>
  <c r="J199" i="12" s="1"/>
  <c r="G199" i="12"/>
  <c r="L198" i="12"/>
  <c r="I198" i="12"/>
  <c r="H198" i="12"/>
  <c r="J198" i="12" s="1"/>
  <c r="G198" i="12"/>
  <c r="D198" i="12"/>
  <c r="C198" i="12"/>
  <c r="L197" i="12"/>
  <c r="I197" i="12"/>
  <c r="H197" i="12"/>
  <c r="J197" i="12" s="1"/>
  <c r="G197" i="12"/>
  <c r="D197" i="12"/>
  <c r="C197" i="12"/>
  <c r="L196" i="12"/>
  <c r="I196" i="12" s="1"/>
  <c r="G196" i="12"/>
  <c r="L195" i="12"/>
  <c r="G195" i="12"/>
  <c r="D195" i="12"/>
  <c r="L194" i="12"/>
  <c r="H194" i="12" s="1"/>
  <c r="J194" i="12" s="1"/>
  <c r="I194" i="12"/>
  <c r="G194" i="12"/>
  <c r="D194" i="12"/>
  <c r="C194" i="12"/>
  <c r="L193" i="12"/>
  <c r="D193" i="12" s="1"/>
  <c r="G193" i="12"/>
  <c r="L192" i="12"/>
  <c r="I192" i="12"/>
  <c r="G192" i="12"/>
  <c r="L191" i="12"/>
  <c r="C191" i="12" s="1"/>
  <c r="I191" i="12"/>
  <c r="G191" i="12"/>
  <c r="D191" i="12"/>
  <c r="L190" i="12"/>
  <c r="I190" i="12"/>
  <c r="H190" i="12"/>
  <c r="J190" i="12" s="1"/>
  <c r="G190" i="12"/>
  <c r="D190" i="12"/>
  <c r="C190" i="12"/>
  <c r="L189" i="12"/>
  <c r="I189" i="12"/>
  <c r="H189" i="12"/>
  <c r="J189" i="12" s="1"/>
  <c r="G189" i="12"/>
  <c r="D189" i="12"/>
  <c r="C189" i="12"/>
  <c r="L188" i="12"/>
  <c r="I188" i="12" s="1"/>
  <c r="H188" i="12"/>
  <c r="J188" i="12" s="1"/>
  <c r="G188" i="12"/>
  <c r="L187" i="12"/>
  <c r="D187" i="12" s="1"/>
  <c r="G187" i="12"/>
  <c r="C187" i="12"/>
  <c r="L186" i="12"/>
  <c r="H186" i="12" s="1"/>
  <c r="J186" i="12" s="1"/>
  <c r="G186" i="12"/>
  <c r="L185" i="12"/>
  <c r="D185" i="12" s="1"/>
  <c r="I185" i="12"/>
  <c r="G185" i="12"/>
  <c r="C185" i="12"/>
  <c r="L184" i="12"/>
  <c r="I184" i="12"/>
  <c r="H184" i="12"/>
  <c r="J184" i="12" s="1"/>
  <c r="G184" i="12"/>
  <c r="L183" i="12"/>
  <c r="C183" i="12" s="1"/>
  <c r="I183" i="12"/>
  <c r="H183" i="12"/>
  <c r="J183" i="12" s="1"/>
  <c r="G183" i="12"/>
  <c r="D183" i="12"/>
  <c r="L182" i="12"/>
  <c r="I182" i="12"/>
  <c r="H182" i="12"/>
  <c r="J182" i="12" s="1"/>
  <c r="G182" i="12"/>
  <c r="D182" i="12"/>
  <c r="C182" i="12"/>
  <c r="L181" i="12"/>
  <c r="I181" i="12"/>
  <c r="H181" i="12"/>
  <c r="J181" i="12" s="1"/>
  <c r="G181" i="12"/>
  <c r="D181" i="12"/>
  <c r="C181" i="12"/>
  <c r="L180" i="12"/>
  <c r="I180" i="12" s="1"/>
  <c r="H180" i="12"/>
  <c r="J180" i="12" s="1"/>
  <c r="G180" i="12"/>
  <c r="D180" i="12"/>
  <c r="C180" i="12"/>
  <c r="L179" i="12"/>
  <c r="G179" i="12"/>
  <c r="D179" i="12"/>
  <c r="C179" i="12"/>
  <c r="L178" i="12"/>
  <c r="H178" i="12" s="1"/>
  <c r="J178" i="12" s="1"/>
  <c r="I178" i="12"/>
  <c r="G178" i="12"/>
  <c r="L177" i="12"/>
  <c r="D177" i="12" s="1"/>
  <c r="I177" i="12"/>
  <c r="H177" i="12"/>
  <c r="J177" i="12" s="1"/>
  <c r="G177" i="12"/>
  <c r="L176" i="12"/>
  <c r="I176" i="12"/>
  <c r="H176" i="12"/>
  <c r="J176" i="12" s="1"/>
  <c r="G176" i="12"/>
  <c r="L175" i="12"/>
  <c r="G175" i="12"/>
  <c r="L174" i="12"/>
  <c r="I174" i="12"/>
  <c r="H174" i="12"/>
  <c r="J174" i="12" s="1"/>
  <c r="G174" i="12"/>
  <c r="D174" i="12"/>
  <c r="C174" i="12"/>
  <c r="L173" i="12"/>
  <c r="I173" i="12"/>
  <c r="H173" i="12"/>
  <c r="J173" i="12" s="1"/>
  <c r="G173" i="12"/>
  <c r="D173" i="12"/>
  <c r="C173" i="12"/>
  <c r="L172" i="12"/>
  <c r="I172" i="12" s="1"/>
  <c r="H172" i="12"/>
  <c r="J172" i="12" s="1"/>
  <c r="G172" i="12"/>
  <c r="D172" i="12"/>
  <c r="C172" i="12"/>
  <c r="L171" i="12"/>
  <c r="G171" i="12"/>
  <c r="L170" i="12"/>
  <c r="H170" i="12" s="1"/>
  <c r="J170" i="12" s="1"/>
  <c r="I170" i="12"/>
  <c r="G170" i="12"/>
  <c r="D170" i="12"/>
  <c r="L169" i="12"/>
  <c r="D169" i="12" s="1"/>
  <c r="I169" i="12"/>
  <c r="H169" i="12"/>
  <c r="J169" i="12" s="1"/>
  <c r="G169" i="12"/>
  <c r="C169" i="12"/>
  <c r="L168" i="12"/>
  <c r="G168" i="12"/>
  <c r="L167" i="12"/>
  <c r="C167" i="12" s="1"/>
  <c r="I167" i="12"/>
  <c r="H167" i="12"/>
  <c r="J167" i="12" s="1"/>
  <c r="G167" i="12"/>
  <c r="L166" i="12"/>
  <c r="I166" i="12"/>
  <c r="H166" i="12"/>
  <c r="J166" i="12" s="1"/>
  <c r="G166" i="12"/>
  <c r="D166" i="12"/>
  <c r="C166" i="12"/>
  <c r="L165" i="12"/>
  <c r="I165" i="12"/>
  <c r="H165" i="12"/>
  <c r="J165" i="12" s="1"/>
  <c r="G165" i="12"/>
  <c r="D165" i="12"/>
  <c r="C165" i="12"/>
  <c r="L164" i="12"/>
  <c r="G164" i="12"/>
  <c r="L163" i="12"/>
  <c r="G163" i="12"/>
  <c r="D163" i="12"/>
  <c r="L162" i="12"/>
  <c r="H162" i="12" s="1"/>
  <c r="J162" i="12" s="1"/>
  <c r="I162" i="12"/>
  <c r="G162" i="12"/>
  <c r="D162" i="12"/>
  <c r="C162" i="12"/>
  <c r="L161" i="12"/>
  <c r="G161" i="12"/>
  <c r="L160" i="12"/>
  <c r="I160" i="12"/>
  <c r="G160" i="12"/>
  <c r="L159" i="12"/>
  <c r="C159" i="12" s="1"/>
  <c r="I159" i="12"/>
  <c r="H159" i="12"/>
  <c r="J159" i="12" s="1"/>
  <c r="G159" i="12"/>
  <c r="D159" i="12"/>
  <c r="L158" i="12"/>
  <c r="I158" i="12"/>
  <c r="H158" i="12"/>
  <c r="J158" i="12" s="1"/>
  <c r="G158" i="12"/>
  <c r="D158" i="12"/>
  <c r="C158" i="12"/>
  <c r="L157" i="12"/>
  <c r="I157" i="12"/>
  <c r="H157" i="12"/>
  <c r="J157" i="12" s="1"/>
  <c r="G157" i="12"/>
  <c r="D157" i="12"/>
  <c r="C157" i="12"/>
  <c r="L156" i="12"/>
  <c r="I156" i="12" s="1"/>
  <c r="H156" i="12"/>
  <c r="J156" i="12" s="1"/>
  <c r="G156" i="12"/>
  <c r="L155" i="12"/>
  <c r="G155" i="12"/>
  <c r="D155" i="12"/>
  <c r="C155" i="12"/>
  <c r="L154" i="12"/>
  <c r="G154" i="12"/>
  <c r="L153" i="12"/>
  <c r="D153" i="12" s="1"/>
  <c r="I153" i="12"/>
  <c r="G153" i="12"/>
  <c r="L152" i="12"/>
  <c r="I152" i="12"/>
  <c r="H152" i="12"/>
  <c r="J152" i="12" s="1"/>
  <c r="G152" i="12"/>
  <c r="L151" i="12"/>
  <c r="C151" i="12" s="1"/>
  <c r="I151" i="12"/>
  <c r="H151" i="12"/>
  <c r="J151" i="12" s="1"/>
  <c r="G151" i="12"/>
  <c r="D151" i="12"/>
  <c r="L150" i="12"/>
  <c r="I150" i="12"/>
  <c r="H150" i="12"/>
  <c r="J150" i="12" s="1"/>
  <c r="G150" i="12"/>
  <c r="D150" i="12"/>
  <c r="C150" i="12"/>
  <c r="L149" i="12"/>
  <c r="I149" i="12"/>
  <c r="H149" i="12"/>
  <c r="J149" i="12" s="1"/>
  <c r="G149" i="12"/>
  <c r="D149" i="12"/>
  <c r="C149" i="12"/>
  <c r="L148" i="12"/>
  <c r="I148" i="12" s="1"/>
  <c r="H148" i="12"/>
  <c r="J148" i="12" s="1"/>
  <c r="G148" i="12"/>
  <c r="D148" i="12"/>
  <c r="C148" i="12"/>
  <c r="L147" i="12"/>
  <c r="G147" i="12"/>
  <c r="D147" i="12"/>
  <c r="C147" i="12"/>
  <c r="L146" i="12"/>
  <c r="H146" i="12" s="1"/>
  <c r="J146" i="12" s="1"/>
  <c r="I146" i="12"/>
  <c r="G146" i="12"/>
  <c r="L145" i="12"/>
  <c r="D145" i="12" s="1"/>
  <c r="I145" i="12"/>
  <c r="H145" i="12"/>
  <c r="J145" i="12" s="1"/>
  <c r="G145" i="12"/>
  <c r="L144" i="12"/>
  <c r="I144" i="12"/>
  <c r="H144" i="12"/>
  <c r="J144" i="12" s="1"/>
  <c r="G144" i="12"/>
  <c r="L143" i="12"/>
  <c r="G143" i="12"/>
  <c r="L142" i="12"/>
  <c r="I142" i="12"/>
  <c r="H142" i="12"/>
  <c r="J142" i="12" s="1"/>
  <c r="G142" i="12"/>
  <c r="D142" i="12"/>
  <c r="C142" i="12"/>
  <c r="L141" i="12"/>
  <c r="I141" i="12"/>
  <c r="H141" i="12"/>
  <c r="J141" i="12" s="1"/>
  <c r="G141" i="12"/>
  <c r="D141" i="12"/>
  <c r="C141" i="12"/>
  <c r="L140" i="12"/>
  <c r="I140" i="12" s="1"/>
  <c r="H140" i="12"/>
  <c r="J140" i="12" s="1"/>
  <c r="G140" i="12"/>
  <c r="D140" i="12"/>
  <c r="C140" i="12"/>
  <c r="L139" i="12"/>
  <c r="G139" i="12"/>
  <c r="L138" i="12"/>
  <c r="H138" i="12" s="1"/>
  <c r="J138" i="12" s="1"/>
  <c r="I138" i="12"/>
  <c r="G138" i="12"/>
  <c r="D138" i="12"/>
  <c r="L137" i="12"/>
  <c r="D137" i="12" s="1"/>
  <c r="I137" i="12"/>
  <c r="H137" i="12"/>
  <c r="J137" i="12" s="1"/>
  <c r="G137" i="12"/>
  <c r="C137" i="12"/>
  <c r="L136" i="12"/>
  <c r="G136" i="12"/>
  <c r="L135" i="12"/>
  <c r="C135" i="12" s="1"/>
  <c r="I135" i="12"/>
  <c r="H135" i="12"/>
  <c r="J135" i="12" s="1"/>
  <c r="G135" i="12"/>
  <c r="L134" i="12"/>
  <c r="I134" i="12"/>
  <c r="H134" i="12"/>
  <c r="J134" i="12" s="1"/>
  <c r="G134" i="12"/>
  <c r="D134" i="12"/>
  <c r="C134" i="12"/>
  <c r="L133" i="12"/>
  <c r="I133" i="12"/>
  <c r="H133" i="12"/>
  <c r="J133" i="12" s="1"/>
  <c r="G133" i="12"/>
  <c r="D133" i="12"/>
  <c r="C133" i="12"/>
  <c r="L132" i="12"/>
  <c r="G132" i="12"/>
  <c r="L131" i="12"/>
  <c r="G131" i="12"/>
  <c r="L130" i="12"/>
  <c r="H130" i="12" s="1"/>
  <c r="J130" i="12" s="1"/>
  <c r="I130" i="12"/>
  <c r="G130" i="12"/>
  <c r="D130" i="12"/>
  <c r="C130" i="12"/>
  <c r="L129" i="12"/>
  <c r="G129" i="12"/>
  <c r="L128" i="12"/>
  <c r="I128" i="12"/>
  <c r="G128" i="12"/>
  <c r="L127" i="12"/>
  <c r="C127" i="12" s="1"/>
  <c r="I127" i="12"/>
  <c r="H127" i="12"/>
  <c r="J127" i="12" s="1"/>
  <c r="G127" i="12"/>
  <c r="D127" i="12"/>
  <c r="L126" i="12"/>
  <c r="I126" i="12"/>
  <c r="H126" i="12"/>
  <c r="J126" i="12" s="1"/>
  <c r="G126" i="12"/>
  <c r="D126" i="12"/>
  <c r="C126" i="12"/>
  <c r="L125" i="12"/>
  <c r="I125" i="12"/>
  <c r="H125" i="12"/>
  <c r="J125" i="12" s="1"/>
  <c r="G125" i="12"/>
  <c r="D125" i="12"/>
  <c r="C125" i="12"/>
  <c r="L124" i="12"/>
  <c r="G124" i="12"/>
  <c r="L123" i="12"/>
  <c r="G123" i="12"/>
  <c r="D123" i="12"/>
  <c r="C123" i="12"/>
  <c r="L122" i="12"/>
  <c r="G122" i="12"/>
  <c r="L121" i="12"/>
  <c r="I121" i="12" s="1"/>
  <c r="G121" i="12"/>
  <c r="L120" i="12"/>
  <c r="I120" i="12"/>
  <c r="H120" i="12"/>
  <c r="J120" i="12" s="1"/>
  <c r="G120" i="12"/>
  <c r="L119" i="12"/>
  <c r="C119" i="12" s="1"/>
  <c r="I119" i="12"/>
  <c r="H119" i="12"/>
  <c r="J119" i="12" s="1"/>
  <c r="G119" i="12"/>
  <c r="D119" i="12"/>
  <c r="L118" i="12"/>
  <c r="C118" i="12" s="1"/>
  <c r="I118" i="12"/>
  <c r="H118" i="12"/>
  <c r="J118" i="12" s="1"/>
  <c r="G118" i="12"/>
  <c r="E118" i="12"/>
  <c r="D118" i="12"/>
  <c r="L117" i="12"/>
  <c r="I117" i="12"/>
  <c r="H117" i="12"/>
  <c r="J117" i="12" s="1"/>
  <c r="G117" i="12"/>
  <c r="D117" i="12"/>
  <c r="C117" i="12"/>
  <c r="L116" i="12"/>
  <c r="I116" i="12"/>
  <c r="H116" i="12"/>
  <c r="J116" i="12" s="1"/>
  <c r="G116" i="12"/>
  <c r="E116" i="12"/>
  <c r="D116" i="12"/>
  <c r="C116" i="12"/>
  <c r="L115" i="12"/>
  <c r="I115" i="12"/>
  <c r="H115" i="12"/>
  <c r="J115" i="12" s="1"/>
  <c r="G115" i="12"/>
  <c r="E115" i="12"/>
  <c r="D115" i="12"/>
  <c r="C115" i="12"/>
  <c r="L114" i="12"/>
  <c r="I114" i="12"/>
  <c r="H114" i="12"/>
  <c r="J114" i="12" s="1"/>
  <c r="G114" i="12"/>
  <c r="E114" i="12"/>
  <c r="D114" i="12"/>
  <c r="C114" i="12"/>
  <c r="L113" i="12"/>
  <c r="I113" i="12"/>
  <c r="H113" i="12"/>
  <c r="J113" i="12" s="1"/>
  <c r="G113" i="12"/>
  <c r="E113" i="12"/>
  <c r="D113" i="12"/>
  <c r="C113" i="12"/>
  <c r="L112" i="12"/>
  <c r="I112" i="12"/>
  <c r="H112" i="12"/>
  <c r="J112" i="12" s="1"/>
  <c r="G112" i="12"/>
  <c r="E112" i="12"/>
  <c r="D112" i="12"/>
  <c r="C112" i="12"/>
  <c r="L111" i="12"/>
  <c r="I111" i="12"/>
  <c r="H111" i="12"/>
  <c r="J111" i="12" s="1"/>
  <c r="G111" i="12"/>
  <c r="E111" i="12"/>
  <c r="D111" i="12"/>
  <c r="C111" i="12"/>
  <c r="L110" i="12"/>
  <c r="I110" i="12"/>
  <c r="H110" i="12"/>
  <c r="J110" i="12" s="1"/>
  <c r="G110" i="12"/>
  <c r="E110" i="12"/>
  <c r="D110" i="12"/>
  <c r="C110" i="12"/>
  <c r="L109" i="12"/>
  <c r="I109" i="12"/>
  <c r="H109" i="12"/>
  <c r="J109" i="12" s="1"/>
  <c r="G109" i="12"/>
  <c r="E109" i="12"/>
  <c r="D109" i="12"/>
  <c r="C109" i="12"/>
  <c r="L108" i="12"/>
  <c r="I108" i="12"/>
  <c r="H108" i="12"/>
  <c r="J108" i="12" s="1"/>
  <c r="G108" i="12"/>
  <c r="E108" i="12"/>
  <c r="D108" i="12"/>
  <c r="C108" i="12"/>
  <c r="L107" i="12"/>
  <c r="I107" i="12"/>
  <c r="H107" i="12"/>
  <c r="J107" i="12" s="1"/>
  <c r="G107" i="12"/>
  <c r="E107" i="12"/>
  <c r="D107" i="12"/>
  <c r="C107" i="12"/>
  <c r="L106" i="12"/>
  <c r="I106" i="12"/>
  <c r="H106" i="12"/>
  <c r="J106" i="12" s="1"/>
  <c r="G106" i="12"/>
  <c r="E106" i="12"/>
  <c r="D106" i="12"/>
  <c r="C106" i="12"/>
  <c r="L105" i="12"/>
  <c r="I105" i="12"/>
  <c r="H105" i="12"/>
  <c r="J105" i="12" s="1"/>
  <c r="G105" i="12"/>
  <c r="E105" i="12"/>
  <c r="D105" i="12"/>
  <c r="C105" i="12"/>
  <c r="L104" i="12"/>
  <c r="I104" i="12"/>
  <c r="H104" i="12"/>
  <c r="J104" i="12" s="1"/>
  <c r="G104" i="12"/>
  <c r="E104" i="12"/>
  <c r="D104" i="12"/>
  <c r="C104" i="12"/>
  <c r="L103" i="12"/>
  <c r="I103" i="12"/>
  <c r="H103" i="12"/>
  <c r="J103" i="12" s="1"/>
  <c r="G103" i="12"/>
  <c r="D103" i="12"/>
  <c r="C103" i="12"/>
  <c r="L102" i="12"/>
  <c r="D102" i="12" s="1"/>
  <c r="I102" i="12"/>
  <c r="G102" i="12"/>
  <c r="E102" i="12"/>
  <c r="L101" i="12"/>
  <c r="I101" i="12"/>
  <c r="H101" i="12"/>
  <c r="J101" i="12" s="1"/>
  <c r="G101" i="12"/>
  <c r="L100" i="12"/>
  <c r="I100" i="12" s="1"/>
  <c r="H100" i="12"/>
  <c r="J100" i="12" s="1"/>
  <c r="G100" i="12"/>
  <c r="E100" i="12"/>
  <c r="D100" i="12"/>
  <c r="L99" i="12"/>
  <c r="I99" i="12" s="1"/>
  <c r="H99" i="12"/>
  <c r="J99" i="12" s="1"/>
  <c r="G99" i="12"/>
  <c r="E99" i="12"/>
  <c r="D99" i="12"/>
  <c r="C99" i="12"/>
  <c r="L98" i="12"/>
  <c r="I98" i="12" s="1"/>
  <c r="H98" i="12"/>
  <c r="J98" i="12" s="1"/>
  <c r="G98" i="12"/>
  <c r="E98" i="12"/>
  <c r="D98" i="12"/>
  <c r="C98" i="12"/>
  <c r="L97" i="12"/>
  <c r="G97" i="12"/>
  <c r="E97" i="12"/>
  <c r="D97" i="12"/>
  <c r="C97" i="12"/>
  <c r="L96" i="12"/>
  <c r="G96" i="12"/>
  <c r="E96" i="12"/>
  <c r="L95" i="12"/>
  <c r="H95" i="12"/>
  <c r="J95" i="12" s="1"/>
  <c r="G95" i="12"/>
  <c r="E95" i="12"/>
  <c r="L94" i="12"/>
  <c r="H94" i="12"/>
  <c r="J94" i="12" s="1"/>
  <c r="G94" i="12"/>
  <c r="E94" i="12"/>
  <c r="L93" i="12"/>
  <c r="I93" i="12" s="1"/>
  <c r="G93" i="12"/>
  <c r="E93" i="12"/>
  <c r="L92" i="12"/>
  <c r="G92" i="12"/>
  <c r="E92" i="12"/>
  <c r="L91" i="12"/>
  <c r="I91" i="12"/>
  <c r="H91" i="12"/>
  <c r="J91" i="12" s="1"/>
  <c r="G91" i="12"/>
  <c r="E91" i="12"/>
  <c r="L90" i="12"/>
  <c r="I90" i="12"/>
  <c r="H90" i="12"/>
  <c r="J90" i="12" s="1"/>
  <c r="G90" i="12"/>
  <c r="E90" i="12"/>
  <c r="L89" i="12"/>
  <c r="I89" i="12" s="1"/>
  <c r="G89" i="12"/>
  <c r="E89" i="12"/>
  <c r="L88" i="12"/>
  <c r="G88" i="12"/>
  <c r="E88" i="12"/>
  <c r="L87" i="12"/>
  <c r="I87" i="12"/>
  <c r="H87" i="12"/>
  <c r="J87" i="12" s="1"/>
  <c r="G87" i="12"/>
  <c r="E87" i="12"/>
  <c r="L86" i="12"/>
  <c r="I86" i="12"/>
  <c r="H86" i="12"/>
  <c r="J86" i="12" s="1"/>
  <c r="G86" i="12"/>
  <c r="E86" i="12"/>
  <c r="L85" i="12"/>
  <c r="I85" i="12" s="1"/>
  <c r="G85" i="12"/>
  <c r="E85" i="12"/>
  <c r="L84" i="12"/>
  <c r="G84" i="12"/>
  <c r="E84" i="12"/>
  <c r="L83" i="12"/>
  <c r="I83" i="12"/>
  <c r="H83" i="12"/>
  <c r="J83" i="12" s="1"/>
  <c r="G83" i="12"/>
  <c r="E83" i="12"/>
  <c r="L82" i="12"/>
  <c r="I82" i="12"/>
  <c r="H82" i="12"/>
  <c r="J82" i="12" s="1"/>
  <c r="G82" i="12"/>
  <c r="E82" i="12"/>
  <c r="L81" i="12"/>
  <c r="I81" i="12" s="1"/>
  <c r="G81" i="12"/>
  <c r="E81" i="12"/>
  <c r="L80" i="12"/>
  <c r="G80" i="12"/>
  <c r="E80" i="12"/>
  <c r="L79" i="12"/>
  <c r="I79" i="12"/>
  <c r="H79" i="12"/>
  <c r="J79" i="12" s="1"/>
  <c r="G79" i="12"/>
  <c r="E79" i="12"/>
  <c r="L78" i="12"/>
  <c r="I78" i="12"/>
  <c r="H78" i="12"/>
  <c r="J78" i="12" s="1"/>
  <c r="G78" i="12"/>
  <c r="E78" i="12"/>
  <c r="L77" i="12"/>
  <c r="I77" i="12" s="1"/>
  <c r="G77" i="12"/>
  <c r="E77" i="12"/>
  <c r="L76" i="12"/>
  <c r="G76" i="12"/>
  <c r="E76" i="12"/>
  <c r="L75" i="12"/>
  <c r="I75" i="12"/>
  <c r="H75" i="12"/>
  <c r="J75" i="12" s="1"/>
  <c r="G75" i="12"/>
  <c r="E75" i="12"/>
  <c r="L74" i="12"/>
  <c r="I74" i="12"/>
  <c r="H74" i="12"/>
  <c r="J74" i="12" s="1"/>
  <c r="G74" i="12"/>
  <c r="E74" i="12"/>
  <c r="L73" i="12"/>
  <c r="I73" i="12" s="1"/>
  <c r="G73" i="12"/>
  <c r="E73" i="12"/>
  <c r="L72" i="12"/>
  <c r="G72" i="12"/>
  <c r="E72" i="12"/>
  <c r="L71" i="12"/>
  <c r="I71" i="12"/>
  <c r="H71" i="12"/>
  <c r="J71" i="12" s="1"/>
  <c r="G71" i="12"/>
  <c r="E71" i="12"/>
  <c r="L70" i="12"/>
  <c r="I70" i="12"/>
  <c r="H70" i="12"/>
  <c r="J70" i="12" s="1"/>
  <c r="G70" i="12"/>
  <c r="E70" i="12"/>
  <c r="L69" i="12"/>
  <c r="I69" i="12" s="1"/>
  <c r="G69" i="12"/>
  <c r="E69" i="12"/>
  <c r="L68" i="12"/>
  <c r="G68" i="12"/>
  <c r="E68" i="12"/>
  <c r="L67" i="12"/>
  <c r="I67" i="12"/>
  <c r="H67" i="12"/>
  <c r="J67" i="12" s="1"/>
  <c r="G67" i="12"/>
  <c r="E67" i="12"/>
  <c r="L66" i="12"/>
  <c r="I66" i="12"/>
  <c r="H66" i="12"/>
  <c r="J66" i="12" s="1"/>
  <c r="G66" i="12"/>
  <c r="E66" i="12"/>
  <c r="L65" i="12"/>
  <c r="I65" i="12" s="1"/>
  <c r="G65" i="12"/>
  <c r="E65" i="12"/>
  <c r="L64" i="12"/>
  <c r="G64" i="12"/>
  <c r="E64" i="12"/>
  <c r="L63" i="12"/>
  <c r="I63" i="12"/>
  <c r="H63" i="12"/>
  <c r="J63" i="12" s="1"/>
  <c r="G63" i="12"/>
  <c r="E63" i="12"/>
  <c r="L62" i="12"/>
  <c r="I62" i="12"/>
  <c r="H62" i="12"/>
  <c r="J62" i="12" s="1"/>
  <c r="G62" i="12"/>
  <c r="E62" i="12"/>
  <c r="L61" i="12"/>
  <c r="I61" i="12" s="1"/>
  <c r="G61" i="12"/>
  <c r="E61" i="12"/>
  <c r="L60" i="12"/>
  <c r="G60" i="12"/>
  <c r="E60" i="12"/>
  <c r="L59" i="12"/>
  <c r="I59" i="12"/>
  <c r="H59" i="12"/>
  <c r="J59" i="12" s="1"/>
  <c r="G59" i="12"/>
  <c r="E59" i="12"/>
  <c r="L58" i="12"/>
  <c r="I58" i="12"/>
  <c r="H58" i="12"/>
  <c r="J58" i="12" s="1"/>
  <c r="G58" i="12"/>
  <c r="E58" i="12"/>
  <c r="L57" i="12"/>
  <c r="I57" i="12" s="1"/>
  <c r="G57" i="12"/>
  <c r="E57" i="12"/>
  <c r="L56" i="12"/>
  <c r="G56" i="12"/>
  <c r="E56" i="12"/>
  <c r="L55" i="12"/>
  <c r="I55" i="12"/>
  <c r="H55" i="12"/>
  <c r="J55" i="12" s="1"/>
  <c r="G55" i="12"/>
  <c r="L54" i="12"/>
  <c r="C54" i="12" s="1"/>
  <c r="I54" i="12"/>
  <c r="H54" i="12"/>
  <c r="J54" i="12" s="1"/>
  <c r="G54" i="12"/>
  <c r="D54" i="12"/>
  <c r="L53" i="12"/>
  <c r="C53" i="12" s="1"/>
  <c r="I53" i="12"/>
  <c r="H53" i="12"/>
  <c r="J53" i="12" s="1"/>
  <c r="G53" i="12"/>
  <c r="E53" i="12"/>
  <c r="D53" i="12"/>
  <c r="L52" i="12"/>
  <c r="C52" i="12" s="1"/>
  <c r="I52" i="12"/>
  <c r="H52" i="12"/>
  <c r="J52" i="12" s="1"/>
  <c r="G52" i="12"/>
  <c r="E52" i="12"/>
  <c r="D52" i="12"/>
  <c r="L51" i="12"/>
  <c r="C51" i="12" s="1"/>
  <c r="I51" i="12"/>
  <c r="H51" i="12"/>
  <c r="J51" i="12" s="1"/>
  <c r="G51" i="12"/>
  <c r="E51" i="12"/>
  <c r="D51" i="12"/>
  <c r="L50" i="12"/>
  <c r="C50" i="12" s="1"/>
  <c r="I50" i="12"/>
  <c r="H50" i="12"/>
  <c r="J50" i="12" s="1"/>
  <c r="G50" i="12"/>
  <c r="E50" i="12"/>
  <c r="D50" i="12"/>
  <c r="L49" i="12"/>
  <c r="C49" i="12" s="1"/>
  <c r="I49" i="12"/>
  <c r="H49" i="12"/>
  <c r="J49" i="12" s="1"/>
  <c r="G49" i="12"/>
  <c r="E49" i="12"/>
  <c r="D49" i="12"/>
  <c r="L48" i="12"/>
  <c r="C48" i="12" s="1"/>
  <c r="I48" i="12"/>
  <c r="H48" i="12"/>
  <c r="J48" i="12" s="1"/>
  <c r="G48" i="12"/>
  <c r="E48" i="12"/>
  <c r="D48" i="12"/>
  <c r="L47" i="12"/>
  <c r="C47" i="12" s="1"/>
  <c r="I47" i="12"/>
  <c r="H47" i="12"/>
  <c r="J47" i="12" s="1"/>
  <c r="G47" i="12"/>
  <c r="E47" i="12"/>
  <c r="D47" i="12"/>
  <c r="L46" i="12"/>
  <c r="C46" i="12" s="1"/>
  <c r="I46" i="12"/>
  <c r="H46" i="12"/>
  <c r="J46" i="12" s="1"/>
  <c r="G46" i="12"/>
  <c r="E46" i="12"/>
  <c r="D46" i="12"/>
  <c r="L45" i="12"/>
  <c r="C45" i="12" s="1"/>
  <c r="I45" i="12"/>
  <c r="H45" i="12"/>
  <c r="J45" i="12" s="1"/>
  <c r="G45" i="12"/>
  <c r="E45" i="12"/>
  <c r="D45" i="12"/>
  <c r="L44" i="12"/>
  <c r="C44" i="12" s="1"/>
  <c r="I44" i="12"/>
  <c r="H44" i="12"/>
  <c r="J44" i="12" s="1"/>
  <c r="G44" i="12"/>
  <c r="E44" i="12"/>
  <c r="D44" i="12"/>
  <c r="L43" i="12"/>
  <c r="C43" i="12" s="1"/>
  <c r="I43" i="12"/>
  <c r="H43" i="12"/>
  <c r="J43" i="12" s="1"/>
  <c r="G43" i="12"/>
  <c r="E43" i="12"/>
  <c r="D43" i="12"/>
  <c r="L42" i="12"/>
  <c r="C42" i="12" s="1"/>
  <c r="I42" i="12"/>
  <c r="H42" i="12"/>
  <c r="J42" i="12" s="1"/>
  <c r="G42" i="12"/>
  <c r="E42" i="12"/>
  <c r="D42" i="12"/>
  <c r="L41" i="12"/>
  <c r="C41" i="12" s="1"/>
  <c r="I41" i="12"/>
  <c r="H41" i="12"/>
  <c r="J41" i="12" s="1"/>
  <c r="G41" i="12"/>
  <c r="E41" i="12"/>
  <c r="D41" i="12"/>
  <c r="L40" i="12"/>
  <c r="C40" i="12" s="1"/>
  <c r="I40" i="12"/>
  <c r="H40" i="12"/>
  <c r="J40" i="12" s="1"/>
  <c r="G40" i="12"/>
  <c r="E40" i="12"/>
  <c r="D40" i="12"/>
  <c r="L39" i="12"/>
  <c r="C39" i="12" s="1"/>
  <c r="I39" i="12"/>
  <c r="H39" i="12"/>
  <c r="J39" i="12" s="1"/>
  <c r="G39" i="12"/>
  <c r="E39" i="12"/>
  <c r="D39" i="12"/>
  <c r="L38" i="12"/>
  <c r="C38" i="12" s="1"/>
  <c r="I38" i="12"/>
  <c r="H38" i="12"/>
  <c r="J38" i="12" s="1"/>
  <c r="G38" i="12"/>
  <c r="E38" i="12"/>
  <c r="D38" i="12"/>
  <c r="L37" i="12"/>
  <c r="C37" i="12" s="1"/>
  <c r="I37" i="12"/>
  <c r="H37" i="12"/>
  <c r="J37" i="12" s="1"/>
  <c r="G37" i="12"/>
  <c r="E37" i="12"/>
  <c r="D37" i="12"/>
  <c r="L36" i="12"/>
  <c r="C36" i="12" s="1"/>
  <c r="I36" i="12"/>
  <c r="H36" i="12"/>
  <c r="J36" i="12" s="1"/>
  <c r="G36" i="12"/>
  <c r="E36" i="12"/>
  <c r="D36" i="12"/>
  <c r="L35" i="12"/>
  <c r="C35" i="12" s="1"/>
  <c r="I35" i="12"/>
  <c r="H35" i="12"/>
  <c r="J35" i="12" s="1"/>
  <c r="G35" i="12"/>
  <c r="E35" i="12"/>
  <c r="D35" i="12"/>
  <c r="L34" i="12"/>
  <c r="H34" i="12"/>
  <c r="J34" i="12" s="1"/>
  <c r="G34" i="12"/>
  <c r="E34" i="12"/>
  <c r="D34" i="12"/>
  <c r="C34" i="12"/>
  <c r="L33" i="12"/>
  <c r="I33" i="12"/>
  <c r="H33" i="12"/>
  <c r="J33" i="12" s="1"/>
  <c r="G33" i="12"/>
  <c r="D33" i="12"/>
  <c r="C33" i="12"/>
  <c r="L32" i="12"/>
  <c r="I32" i="12" s="1"/>
  <c r="G32" i="12"/>
  <c r="E32" i="12"/>
  <c r="L31" i="12"/>
  <c r="I31" i="12" s="1"/>
  <c r="H31" i="12"/>
  <c r="J31" i="12" s="1"/>
  <c r="G31" i="12"/>
  <c r="E31" i="12"/>
  <c r="L30" i="12"/>
  <c r="I30" i="12" s="1"/>
  <c r="H30" i="12"/>
  <c r="J30" i="12" s="1"/>
  <c r="G30" i="12"/>
  <c r="E30" i="12"/>
  <c r="D30" i="12"/>
  <c r="C30" i="12"/>
  <c r="L29" i="12"/>
  <c r="I29" i="12" s="1"/>
  <c r="H29" i="12"/>
  <c r="J29" i="12" s="1"/>
  <c r="G29" i="12"/>
  <c r="E29" i="12"/>
  <c r="D29" i="12"/>
  <c r="C29" i="12"/>
  <c r="L28" i="12"/>
  <c r="I28" i="12" s="1"/>
  <c r="G28" i="12"/>
  <c r="E28" i="12"/>
  <c r="L27" i="12"/>
  <c r="I27" i="12" s="1"/>
  <c r="H27" i="12"/>
  <c r="J27" i="12" s="1"/>
  <c r="G27" i="12"/>
  <c r="E27" i="12"/>
  <c r="L26" i="12"/>
  <c r="I26" i="12" s="1"/>
  <c r="H26" i="12"/>
  <c r="J26" i="12" s="1"/>
  <c r="G26" i="12"/>
  <c r="D26" i="12"/>
  <c r="C26" i="12"/>
  <c r="L25" i="12"/>
  <c r="C25" i="12" s="1"/>
  <c r="G25" i="12"/>
  <c r="L24" i="12"/>
  <c r="C24" i="12" s="1"/>
  <c r="I24" i="12"/>
  <c r="H24" i="12"/>
  <c r="J24" i="12" s="1"/>
  <c r="G24" i="12"/>
  <c r="L23" i="12"/>
  <c r="C23" i="12" s="1"/>
  <c r="H23" i="12"/>
  <c r="J23" i="12" s="1"/>
  <c r="G23" i="12"/>
  <c r="D23" i="12"/>
  <c r="L22" i="12"/>
  <c r="J22" i="12"/>
  <c r="I22" i="12"/>
  <c r="H22" i="12"/>
  <c r="G22" i="12"/>
  <c r="D22" i="12"/>
  <c r="C22" i="12"/>
  <c r="L21" i="12"/>
  <c r="I21" i="12"/>
  <c r="H21" i="12"/>
  <c r="J21" i="12" s="1"/>
  <c r="G21" i="12"/>
  <c r="D21" i="12"/>
  <c r="C21" i="12"/>
  <c r="L20" i="12"/>
  <c r="I20" i="12" s="1"/>
  <c r="H20" i="12"/>
  <c r="J20" i="12" s="1"/>
  <c r="G20" i="12"/>
  <c r="D20" i="12"/>
  <c r="C20" i="12"/>
  <c r="L19" i="12"/>
  <c r="G19" i="12"/>
  <c r="D19" i="12"/>
  <c r="C19" i="12"/>
  <c r="L18" i="12"/>
  <c r="D18" i="12" s="1"/>
  <c r="G18" i="12"/>
  <c r="I96" i="12" l="1"/>
  <c r="H96" i="12"/>
  <c r="J96" i="12" s="1"/>
  <c r="D129" i="12"/>
  <c r="I129" i="12"/>
  <c r="H129" i="12"/>
  <c r="J129" i="12" s="1"/>
  <c r="D56" i="12"/>
  <c r="C56" i="12"/>
  <c r="D60" i="12"/>
  <c r="C60" i="12"/>
  <c r="D76" i="12"/>
  <c r="C76" i="12"/>
  <c r="D80" i="12"/>
  <c r="C80" i="12"/>
  <c r="H122" i="12"/>
  <c r="J122" i="12" s="1"/>
  <c r="I122" i="12"/>
  <c r="D122" i="12"/>
  <c r="I131" i="12"/>
  <c r="H131" i="12"/>
  <c r="J131" i="12" s="1"/>
  <c r="C131" i="12"/>
  <c r="I124" i="12"/>
  <c r="D124" i="12"/>
  <c r="C124" i="12"/>
  <c r="I95" i="12"/>
  <c r="D95" i="12"/>
  <c r="I139" i="12"/>
  <c r="H139" i="12"/>
  <c r="J139" i="12" s="1"/>
  <c r="D139" i="12"/>
  <c r="C139" i="12"/>
  <c r="D168" i="12"/>
  <c r="C168" i="12"/>
  <c r="I168" i="12"/>
  <c r="H168" i="12"/>
  <c r="J168" i="12" s="1"/>
  <c r="I203" i="12"/>
  <c r="H203" i="12"/>
  <c r="J203" i="12" s="1"/>
  <c r="D203" i="12"/>
  <c r="C203" i="12"/>
  <c r="D224" i="12"/>
  <c r="C224" i="12"/>
  <c r="H224" i="12"/>
  <c r="J224" i="12" s="1"/>
  <c r="I224" i="12"/>
  <c r="D64" i="12"/>
  <c r="C64" i="12"/>
  <c r="D88" i="12"/>
  <c r="C88" i="12"/>
  <c r="C32" i="12"/>
  <c r="D67" i="12"/>
  <c r="C67" i="12"/>
  <c r="D71" i="12"/>
  <c r="C71" i="12"/>
  <c r="D83" i="12"/>
  <c r="C83" i="12"/>
  <c r="D87" i="12"/>
  <c r="C87" i="12"/>
  <c r="D91" i="12"/>
  <c r="C91" i="12"/>
  <c r="C96" i="12"/>
  <c r="D101" i="12"/>
  <c r="C101" i="12"/>
  <c r="I132" i="12"/>
  <c r="H132" i="12"/>
  <c r="J132" i="12" s="1"/>
  <c r="D132" i="12"/>
  <c r="C132" i="12"/>
  <c r="C175" i="12"/>
  <c r="I175" i="12"/>
  <c r="H175" i="12"/>
  <c r="J175" i="12" s="1"/>
  <c r="D175" i="12"/>
  <c r="D72" i="12"/>
  <c r="C72" i="12"/>
  <c r="D55" i="12"/>
  <c r="C55" i="12"/>
  <c r="D59" i="12"/>
  <c r="C59" i="12"/>
  <c r="D63" i="12"/>
  <c r="C63" i="12"/>
  <c r="D75" i="12"/>
  <c r="C75" i="12"/>
  <c r="D79" i="12"/>
  <c r="C79" i="12"/>
  <c r="I23" i="12"/>
  <c r="D28" i="12"/>
  <c r="D32" i="12"/>
  <c r="H57" i="12"/>
  <c r="J57" i="12" s="1"/>
  <c r="H61" i="12"/>
  <c r="J61" i="12" s="1"/>
  <c r="H65" i="12"/>
  <c r="J65" i="12" s="1"/>
  <c r="H69" i="12"/>
  <c r="J69" i="12" s="1"/>
  <c r="H73" i="12"/>
  <c r="J73" i="12" s="1"/>
  <c r="H77" i="12"/>
  <c r="J77" i="12" s="1"/>
  <c r="H81" i="12"/>
  <c r="J81" i="12" s="1"/>
  <c r="H85" i="12"/>
  <c r="J85" i="12" s="1"/>
  <c r="H89" i="12"/>
  <c r="J89" i="12" s="1"/>
  <c r="H93" i="12"/>
  <c r="J93" i="12" s="1"/>
  <c r="I94" i="12"/>
  <c r="D94" i="12"/>
  <c r="C94" i="12"/>
  <c r="D96" i="12"/>
  <c r="C102" i="12"/>
  <c r="D84" i="12"/>
  <c r="C84" i="12"/>
  <c r="C28" i="12"/>
  <c r="C18" i="12"/>
  <c r="C27" i="12"/>
  <c r="C31" i="12"/>
  <c r="D58" i="12"/>
  <c r="C58" i="12"/>
  <c r="D62" i="12"/>
  <c r="C62" i="12"/>
  <c r="D66" i="12"/>
  <c r="C66" i="12"/>
  <c r="D70" i="12"/>
  <c r="C70" i="12"/>
  <c r="D74" i="12"/>
  <c r="C74" i="12"/>
  <c r="D78" i="12"/>
  <c r="C78" i="12"/>
  <c r="D82" i="12"/>
  <c r="C82" i="12"/>
  <c r="D86" i="12"/>
  <c r="C86" i="12"/>
  <c r="D90" i="12"/>
  <c r="C90" i="12"/>
  <c r="C95" i="12"/>
  <c r="I97" i="12"/>
  <c r="H97" i="12"/>
  <c r="J97" i="12" s="1"/>
  <c r="D128" i="12"/>
  <c r="C128" i="12"/>
  <c r="H128" i="12"/>
  <c r="J128" i="12" s="1"/>
  <c r="D136" i="12"/>
  <c r="C136" i="12"/>
  <c r="I136" i="12"/>
  <c r="H136" i="12"/>
  <c r="J136" i="12" s="1"/>
  <c r="D161" i="12"/>
  <c r="I161" i="12"/>
  <c r="H161" i="12"/>
  <c r="J161" i="12" s="1"/>
  <c r="C161" i="12"/>
  <c r="C207" i="12"/>
  <c r="I207" i="12"/>
  <c r="H207" i="12"/>
  <c r="J207" i="12" s="1"/>
  <c r="D207" i="12"/>
  <c r="I164" i="12"/>
  <c r="H164" i="12"/>
  <c r="J164" i="12" s="1"/>
  <c r="D164" i="12"/>
  <c r="C164" i="12"/>
  <c r="D68" i="12"/>
  <c r="C68" i="12"/>
  <c r="D92" i="12"/>
  <c r="C92" i="12"/>
  <c r="I19" i="12"/>
  <c r="H19" i="12"/>
  <c r="J19" i="12" s="1"/>
  <c r="D27" i="12"/>
  <c r="D31" i="12"/>
  <c r="H56" i="12"/>
  <c r="J56" i="12" s="1"/>
  <c r="H60" i="12"/>
  <c r="J60" i="12" s="1"/>
  <c r="H64" i="12"/>
  <c r="J64" i="12" s="1"/>
  <c r="H68" i="12"/>
  <c r="J68" i="12" s="1"/>
  <c r="H72" i="12"/>
  <c r="J72" i="12" s="1"/>
  <c r="H76" i="12"/>
  <c r="J76" i="12" s="1"/>
  <c r="H80" i="12"/>
  <c r="J80" i="12" s="1"/>
  <c r="H84" i="12"/>
  <c r="J84" i="12" s="1"/>
  <c r="H88" i="12"/>
  <c r="J88" i="12" s="1"/>
  <c r="H92" i="12"/>
  <c r="J92" i="12" s="1"/>
  <c r="D121" i="12"/>
  <c r="H121" i="12"/>
  <c r="J121" i="12" s="1"/>
  <c r="C121" i="12"/>
  <c r="C129" i="12"/>
  <c r="C143" i="12"/>
  <c r="I143" i="12"/>
  <c r="H143" i="12"/>
  <c r="J143" i="12" s="1"/>
  <c r="D143" i="12"/>
  <c r="H18" i="12"/>
  <c r="J18" i="12" s="1"/>
  <c r="I25" i="12"/>
  <c r="H25" i="12"/>
  <c r="J25" i="12" s="1"/>
  <c r="H28" i="12"/>
  <c r="J28" i="12" s="1"/>
  <c r="H32" i="12"/>
  <c r="J32" i="12" s="1"/>
  <c r="I56" i="12"/>
  <c r="D57" i="12"/>
  <c r="C57" i="12"/>
  <c r="I60" i="12"/>
  <c r="D61" i="12"/>
  <c r="C61" i="12"/>
  <c r="I64" i="12"/>
  <c r="D65" i="12"/>
  <c r="C65" i="12"/>
  <c r="I68" i="12"/>
  <c r="D69" i="12"/>
  <c r="C69" i="12"/>
  <c r="I72" i="12"/>
  <c r="D73" i="12"/>
  <c r="C73" i="12"/>
  <c r="I76" i="12"/>
  <c r="D77" i="12"/>
  <c r="C77" i="12"/>
  <c r="I80" i="12"/>
  <c r="D81" i="12"/>
  <c r="C81" i="12"/>
  <c r="I84" i="12"/>
  <c r="D85" i="12"/>
  <c r="C85" i="12"/>
  <c r="I88" i="12"/>
  <c r="D89" i="12"/>
  <c r="C89" i="12"/>
  <c r="I92" i="12"/>
  <c r="D93" i="12"/>
  <c r="C93" i="12"/>
  <c r="H102" i="12"/>
  <c r="J102" i="12" s="1"/>
  <c r="C122" i="12"/>
  <c r="H124" i="12"/>
  <c r="J124" i="12" s="1"/>
  <c r="D131" i="12"/>
  <c r="H154" i="12"/>
  <c r="J154" i="12" s="1"/>
  <c r="I154" i="12"/>
  <c r="D154" i="12"/>
  <c r="C154" i="12"/>
  <c r="I171" i="12"/>
  <c r="H171" i="12"/>
  <c r="J171" i="12" s="1"/>
  <c r="D171" i="12"/>
  <c r="C171" i="12"/>
  <c r="D200" i="12"/>
  <c r="C200" i="12"/>
  <c r="D160" i="12"/>
  <c r="C160" i="12"/>
  <c r="H191" i="12"/>
  <c r="J191" i="12" s="1"/>
  <c r="D192" i="12"/>
  <c r="C192" i="12"/>
  <c r="I209" i="12"/>
  <c r="D216" i="12"/>
  <c r="C216" i="12"/>
  <c r="H216" i="12"/>
  <c r="J216" i="12" s="1"/>
  <c r="H218" i="12"/>
  <c r="J218" i="12" s="1"/>
  <c r="D218" i="12"/>
  <c r="I163" i="12"/>
  <c r="H163" i="12"/>
  <c r="J163" i="12" s="1"/>
  <c r="C186" i="12"/>
  <c r="C193" i="12"/>
  <c r="I195" i="12"/>
  <c r="H195" i="12"/>
  <c r="J195" i="12" s="1"/>
  <c r="I220" i="12"/>
  <c r="H220" i="12"/>
  <c r="J220" i="12" s="1"/>
  <c r="D120" i="12"/>
  <c r="C120" i="12"/>
  <c r="D152" i="12"/>
  <c r="C152" i="12"/>
  <c r="D184" i="12"/>
  <c r="C184" i="12"/>
  <c r="D186" i="12"/>
  <c r="C196" i="12"/>
  <c r="H225" i="12"/>
  <c r="J225" i="12" s="1"/>
  <c r="D225" i="12"/>
  <c r="C225" i="12"/>
  <c r="I225" i="12"/>
  <c r="I123" i="12"/>
  <c r="H123" i="12"/>
  <c r="J123" i="12" s="1"/>
  <c r="C146" i="12"/>
  <c r="C153" i="12"/>
  <c r="I155" i="12"/>
  <c r="H155" i="12"/>
  <c r="J155" i="12" s="1"/>
  <c r="C178" i="12"/>
  <c r="I187" i="12"/>
  <c r="H187" i="12"/>
  <c r="J187" i="12" s="1"/>
  <c r="H193" i="12"/>
  <c r="J193" i="12" s="1"/>
  <c r="D196" i="12"/>
  <c r="H200" i="12"/>
  <c r="J200" i="12" s="1"/>
  <c r="D135" i="12"/>
  <c r="D144" i="12"/>
  <c r="C144" i="12"/>
  <c r="D146" i="12"/>
  <c r="C156" i="12"/>
  <c r="D167" i="12"/>
  <c r="D176" i="12"/>
  <c r="C176" i="12"/>
  <c r="D178" i="12"/>
  <c r="I186" i="12"/>
  <c r="C188" i="12"/>
  <c r="I193" i="12"/>
  <c r="D199" i="12"/>
  <c r="I200" i="12"/>
  <c r="D208" i="12"/>
  <c r="C208" i="12"/>
  <c r="D210" i="12"/>
  <c r="D217" i="12"/>
  <c r="C217" i="12"/>
  <c r="I217" i="12"/>
  <c r="C100" i="12"/>
  <c r="C138" i="12"/>
  <c r="C145" i="12"/>
  <c r="I147" i="12"/>
  <c r="H147" i="12"/>
  <c r="J147" i="12" s="1"/>
  <c r="H153" i="12"/>
  <c r="J153" i="12" s="1"/>
  <c r="D156" i="12"/>
  <c r="H160" i="12"/>
  <c r="J160" i="12" s="1"/>
  <c r="C163" i="12"/>
  <c r="C170" i="12"/>
  <c r="C177" i="12"/>
  <c r="I179" i="12"/>
  <c r="H179" i="12"/>
  <c r="J179" i="12" s="1"/>
  <c r="H185" i="12"/>
  <c r="J185" i="12" s="1"/>
  <c r="D188" i="12"/>
  <c r="H192" i="12"/>
  <c r="J192" i="12" s="1"/>
  <c r="C195" i="12"/>
  <c r="H196" i="12"/>
  <c r="J196" i="12" s="1"/>
  <c r="C202" i="12"/>
  <c r="C209" i="12"/>
  <c r="I211" i="12"/>
  <c r="H211" i="12"/>
  <c r="J211" i="12" s="1"/>
  <c r="C218" i="12"/>
  <c r="I226" i="12"/>
  <c r="H226" i="12"/>
  <c r="J226" i="12" s="1"/>
  <c r="D226" i="12"/>
  <c r="I234" i="12"/>
  <c r="H234" i="12"/>
  <c r="J234" i="12" s="1"/>
  <c r="D234" i="12"/>
  <c r="C234" i="12"/>
  <c r="H232" i="12"/>
  <c r="J232" i="12" s="1"/>
  <c r="I233" i="12"/>
  <c r="H228" i="12"/>
  <c r="J228" i="12" s="1"/>
  <c r="C233" i="12"/>
  <c r="H236" i="12"/>
  <c r="J236" i="12" s="1"/>
  <c r="H219" i="12"/>
  <c r="J219" i="12" s="1"/>
  <c r="H227" i="12"/>
  <c r="J227" i="12" s="1"/>
  <c r="C232" i="12"/>
  <c r="D233" i="12"/>
  <c r="H235" i="12"/>
  <c r="J23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J1" authorId="0" shapeId="0" xr:uid="{5B1D1F46-38EB-44E0-B0AA-21A20AEC4F59}">
      <text>
        <r>
          <rPr>
            <b/>
            <sz val="9"/>
            <color indexed="81"/>
            <rFont val="Tahoma"/>
            <family val="2"/>
          </rPr>
          <t>R Rechnungskopf
L Lieferscheinkopf</t>
        </r>
      </text>
    </comment>
    <comment ref="M2" authorId="0" shapeId="0" xr:uid="{B9FDFDD3-9A03-4EF1-A2D0-A55126699DEB}">
      <text>
        <r>
          <rPr>
            <b/>
            <sz val="9"/>
            <color indexed="81"/>
            <rFont val="Tahoma"/>
            <family val="2"/>
          </rPr>
          <t>R Rechnungskopf
L Lieferscheinkopf</t>
        </r>
      </text>
    </comment>
    <comment ref="L4" authorId="0" shapeId="0" xr:uid="{8AC74F52-509F-4351-8D2D-DA605375C95C}">
      <text>
        <r>
          <rPr>
            <b/>
            <sz val="9"/>
            <color indexed="81"/>
            <rFont val="Tahoma"/>
            <family val="2"/>
          </rPr>
          <t>Datum</t>
        </r>
      </text>
    </comment>
    <comment ref="L5" authorId="0" shapeId="0" xr:uid="{CEB20F60-2F8B-4C9F-A1F7-56CF97B27CE9}">
      <text>
        <r>
          <rPr>
            <b/>
            <sz val="9"/>
            <color indexed="81"/>
            <rFont val="Tahoma"/>
            <family val="2"/>
          </rPr>
          <t>Uhrzeit</t>
        </r>
      </text>
    </comment>
    <comment ref="L7" authorId="0" shapeId="0" xr:uid="{A86EC9D1-480D-479E-98C2-D3C11BF439D4}">
      <text>
        <r>
          <rPr>
            <b/>
            <sz val="9"/>
            <color indexed="81"/>
            <rFont val="Tahoma"/>
            <family val="2"/>
          </rPr>
          <t xml:space="preserve">Re.-Nr. / 
STRG + G GEKÜHLT
</t>
        </r>
      </text>
    </comment>
    <comment ref="L8" authorId="0" shapeId="0" xr:uid="{CE0A96FF-7B6D-4300-8EB2-7CA2C28CF2DE}">
      <text>
        <r>
          <rPr>
            <b/>
            <sz val="9"/>
            <color indexed="81"/>
            <rFont val="Tahoma"/>
            <family val="2"/>
          </rPr>
          <t>STRG + .
Re-Datum</t>
        </r>
      </text>
    </comment>
    <comment ref="L10" authorId="0" shapeId="0" xr:uid="{F11719C4-5473-4AE1-AE4A-A0C99F44EF9E}">
      <text>
        <r>
          <rPr>
            <b/>
            <sz val="9"/>
            <color indexed="81"/>
            <rFont val="Tahoma"/>
            <family val="2"/>
          </rPr>
          <t>Kontaktname</t>
        </r>
      </text>
    </comment>
    <comment ref="J11" authorId="0" shapeId="0" xr:uid="{F09CDF75-A135-4460-9D25-AB975A752BC0}">
      <text>
        <r>
          <rPr>
            <b/>
            <sz val="9"/>
            <color indexed="81"/>
            <rFont val="Tahoma"/>
            <family val="2"/>
          </rPr>
          <t>Kontaktname</t>
        </r>
      </text>
    </comment>
    <comment ref="K11" authorId="0" shapeId="0" xr:uid="{67FC62D2-E41B-4025-988A-868413CBC286}">
      <text>
        <r>
          <rPr>
            <b/>
            <sz val="9"/>
            <color indexed="81"/>
            <rFont val="Tahoma"/>
            <family val="2"/>
          </rPr>
          <t>Kontaktname</t>
        </r>
      </text>
    </comment>
    <comment ref="L11" authorId="0" shapeId="0" xr:uid="{46406143-52E6-421B-A571-62CCFCD22B87}">
      <text>
        <r>
          <rPr>
            <b/>
            <sz val="9"/>
            <color indexed="81"/>
            <rFont val="Tahoma"/>
            <family val="2"/>
          </rPr>
          <t>Kontaktname</t>
        </r>
      </text>
    </comment>
  </commentList>
</comments>
</file>

<file path=xl/sharedStrings.xml><?xml version="1.0" encoding="utf-8"?>
<sst xmlns="http://schemas.openxmlformats.org/spreadsheetml/2006/main" count="76" uniqueCount="44">
  <si>
    <t>Verbr.</t>
  </si>
  <si>
    <t>Menge</t>
  </si>
  <si>
    <t>Netto</t>
  </si>
  <si>
    <t>20 % MWSt</t>
  </si>
  <si>
    <t>10 % MWSt</t>
  </si>
  <si>
    <t>Brutto</t>
  </si>
  <si>
    <t>Inklusive ...</t>
  </si>
  <si>
    <t># / Fl</t>
  </si>
  <si>
    <t>Einheit</t>
  </si>
  <si>
    <t>Bezeichnung</t>
  </si>
  <si>
    <t>Zahlungsziel: Rechnungsbetrag ohne Abzug nach Erhalt der Rechnung!</t>
  </si>
  <si>
    <t>Druck- u. Satzfehler vorbehalten!    Für zur Verfügung gestellte Geräte wird keine Haftung übernommen!</t>
  </si>
  <si>
    <t>€ je Einheit</t>
  </si>
  <si>
    <t>Gesamt €</t>
  </si>
  <si>
    <t>A/X</t>
  </si>
  <si>
    <t>Art.Nummer</t>
  </si>
  <si>
    <r>
      <rPr>
        <b/>
        <sz val="12"/>
        <rFont val="Arial"/>
        <family val="2"/>
      </rPr>
      <t>Verein,</t>
    </r>
    <r>
      <rPr>
        <sz val="12"/>
        <rFont val="Arial"/>
        <family val="2"/>
      </rPr>
      <t xml:space="preserve"> übernommen:                                         Retour von:</t>
    </r>
  </si>
  <si>
    <t>Veranst.Datum:</t>
  </si>
  <si>
    <t xml:space="preserve">Ausgegeben von:                                             Retour durch: </t>
  </si>
  <si>
    <t>Das Recht auf Kommission verfällt bei nicht wiederverkaufsfähiger Ware!</t>
  </si>
  <si>
    <r>
      <t xml:space="preserve">Leergut </t>
    </r>
    <r>
      <rPr>
        <b/>
        <sz val="10"/>
        <rFont val="Arial"/>
        <family val="2"/>
      </rPr>
      <t>fehlend</t>
    </r>
  </si>
  <si>
    <r>
      <t xml:space="preserve">Leergut </t>
    </r>
    <r>
      <rPr>
        <b/>
        <sz val="10"/>
        <rFont val="Arial"/>
        <family val="2"/>
      </rPr>
      <t>zusätzlich</t>
    </r>
  </si>
  <si>
    <t>Retour</t>
  </si>
  <si>
    <t>-</t>
  </si>
  <si>
    <t>Raiffeisenbank Stallhofen eGen</t>
  </si>
  <si>
    <t>IBAN: AT463843300000015008, BIC: RZSTAT2G433</t>
  </si>
  <si>
    <t>Preisstand:</t>
  </si>
  <si>
    <t>Spalte3</t>
  </si>
  <si>
    <t xml:space="preserve">Ware gerichtet von Mitarbeiter:                  </t>
  </si>
  <si>
    <t># / Fl2</t>
  </si>
  <si>
    <t>#</t>
  </si>
  <si>
    <r>
      <t xml:space="preserve">A </t>
    </r>
    <r>
      <rPr>
        <sz val="8"/>
        <rFont val="Arial"/>
        <family val="2"/>
      </rPr>
      <t>= Aktion |</t>
    </r>
    <r>
      <rPr>
        <b/>
        <sz val="8"/>
        <rFont val="Arial"/>
        <family val="2"/>
      </rPr>
      <t xml:space="preserve"> X </t>
    </r>
    <r>
      <rPr>
        <sz val="8"/>
        <rFont val="Arial"/>
        <family val="2"/>
      </rPr>
      <t xml:space="preserve">= Keine Kommission | </t>
    </r>
    <r>
      <rPr>
        <b/>
        <sz val="8"/>
        <rFont val="Arial"/>
        <family val="2"/>
      </rPr>
      <t>NL</t>
    </r>
    <r>
      <rPr>
        <sz val="8"/>
        <rFont val="Arial"/>
        <family val="2"/>
      </rPr>
      <t xml:space="preserve"> = Nachlieferung</t>
    </r>
  </si>
  <si>
    <t>Verzugszinsen 8% ab Rechnungsdatum bei Zahlungsverzug!</t>
  </si>
  <si>
    <t>&lt;</t>
  </si>
  <si>
    <t>Über-nahme</t>
  </si>
  <si>
    <t>PLZ Ort</t>
  </si>
  <si>
    <t>Nach- und Vorname</t>
  </si>
  <si>
    <t>Adresse</t>
  </si>
  <si>
    <t>ANFRAGE</t>
  </si>
  <si>
    <t xml:space="preserve">Telefonnummer: </t>
  </si>
  <si>
    <t>E-Mail:</t>
  </si>
  <si>
    <t/>
  </si>
  <si>
    <t xml:space="preserve">Fanta Cont. Korbf. </t>
  </si>
  <si>
    <t>Soma Kräuter C.Korbf.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</si>
</sst>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\V\ 00"/>
    <numFmt numFmtId="169" formatCode="[$-F800]dddd\,\ mmmm\ dd\,\ yyyy"/>
    <numFmt numFmtId="170" formatCode="0;;;@"/>
    <numFmt numFmtId="171" formatCode="0.0;;;@"/>
    <numFmt numFmtId="172" formatCode="0.00;;;@"/>
    <numFmt numFmtId="173" formatCode="\K\R\ 0000"/>
  </numFmts>
  <fonts count="3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b/>
      <sz val="22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0" tint="-0.499984740745262"/>
      <name val="Arial"/>
      <family val="2"/>
    </font>
    <font>
      <i/>
      <sz val="12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1">
    <xf numFmtId="0" fontId="0" fillId="0" borderId="0" xfId="0"/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4" fontId="1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right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14" fontId="5" fillId="2" borderId="9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1" fontId="1" fillId="2" borderId="0" xfId="1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" fontId="6" fillId="2" borderId="0" xfId="0" applyNumberFormat="1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Alignment="1" applyProtection="1">
      <alignment horizontal="right" vertical="center"/>
      <protection locked="0"/>
    </xf>
    <xf numFmtId="4" fontId="1" fillId="7" borderId="10" xfId="0" applyNumberFormat="1" applyFont="1" applyFill="1" applyBorder="1" applyAlignment="1" applyProtection="1">
      <alignment horizontal="right"/>
      <protection locked="0"/>
    </xf>
    <xf numFmtId="1" fontId="15" fillId="7" borderId="13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" fontId="17" fillId="2" borderId="0" xfId="0" applyNumberFormat="1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 horizontal="right"/>
      <protection locked="0"/>
    </xf>
    <xf numFmtId="4" fontId="6" fillId="2" borderId="0" xfId="0" applyNumberFormat="1" applyFont="1" applyFill="1" applyAlignment="1">
      <alignment horizontal="right"/>
    </xf>
    <xf numFmtId="4" fontId="17" fillId="2" borderId="0" xfId="0" applyNumberFormat="1" applyFont="1" applyFill="1"/>
    <xf numFmtId="0" fontId="4" fillId="2" borderId="0" xfId="0" applyFont="1" applyFill="1" applyAlignment="1" applyProtection="1">
      <alignment horizontal="right"/>
      <protection locked="0"/>
    </xf>
    <xf numFmtId="4" fontId="1" fillId="2" borderId="0" xfId="0" applyNumberFormat="1" applyFont="1" applyFill="1" applyAlignment="1">
      <alignment horizontal="right"/>
    </xf>
    <xf numFmtId="20" fontId="4" fillId="2" borderId="0" xfId="0" applyNumberFormat="1" applyFont="1" applyFill="1" applyAlignment="1" applyProtection="1">
      <alignment horizontal="center"/>
      <protection locked="0"/>
    </xf>
    <xf numFmtId="14" fontId="16" fillId="2" borderId="0" xfId="0" applyNumberFormat="1" applyFont="1" applyFill="1" applyAlignment="1" applyProtection="1">
      <alignment horizontal="right"/>
      <protection locked="0"/>
    </xf>
    <xf numFmtId="1" fontId="1" fillId="4" borderId="0" xfId="0" applyNumberFormat="1" applyFont="1" applyFill="1" applyProtection="1">
      <protection locked="0"/>
    </xf>
    <xf numFmtId="0" fontId="1" fillId="4" borderId="0" xfId="0" applyFont="1" applyFill="1" applyProtection="1">
      <protection locked="0"/>
    </xf>
    <xf numFmtId="1" fontId="1" fillId="4" borderId="0" xfId="0" applyNumberFormat="1" applyFont="1" applyFill="1" applyAlignment="1" applyProtection="1">
      <alignment horizontal="right"/>
      <protection locked="0"/>
    </xf>
    <xf numFmtId="0" fontId="12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8" fontId="7" fillId="2" borderId="0" xfId="0" applyNumberFormat="1" applyFont="1" applyFill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 vertical="center" textRotation="90" wrapText="1"/>
      <protection locked="0"/>
    </xf>
    <xf numFmtId="1" fontId="3" fillId="4" borderId="0" xfId="0" applyNumberFormat="1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1" fontId="3" fillId="2" borderId="0" xfId="0" applyNumberFormat="1" applyFont="1" applyFill="1" applyProtection="1">
      <protection locked="0"/>
    </xf>
    <xf numFmtId="1" fontId="3" fillId="5" borderId="0" xfId="0" applyNumberFormat="1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9" fontId="6" fillId="2" borderId="0" xfId="0" applyNumberFormat="1" applyFont="1" applyFill="1" applyAlignment="1" applyProtection="1">
      <alignment horizontal="left"/>
      <protection locked="0"/>
    </xf>
    <xf numFmtId="9" fontId="6" fillId="2" borderId="0" xfId="0" applyNumberFormat="1" applyFont="1" applyFill="1" applyAlignment="1" applyProtection="1">
      <alignment horizontal="right"/>
      <protection locked="0"/>
    </xf>
    <xf numFmtId="4" fontId="1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0" fontId="25" fillId="3" borderId="22" xfId="0" applyFont="1" applyFill="1" applyBorder="1" applyAlignment="1">
      <alignment horizontal="right" vertical="center"/>
    </xf>
    <xf numFmtId="0" fontId="28" fillId="3" borderId="23" xfId="0" applyFont="1" applyFill="1" applyBorder="1" applyAlignment="1">
      <alignment horizontal="center" vertical="center"/>
    </xf>
    <xf numFmtId="1" fontId="29" fillId="3" borderId="24" xfId="0" applyNumberFormat="1" applyFont="1" applyFill="1" applyBorder="1" applyAlignment="1">
      <alignment horizontal="right" vertical="center"/>
    </xf>
    <xf numFmtId="4" fontId="13" fillId="3" borderId="23" xfId="0" applyNumberFormat="1" applyFont="1" applyFill="1" applyBorder="1" applyAlignment="1">
      <alignment horizontal="right"/>
    </xf>
    <xf numFmtId="1" fontId="30" fillId="3" borderId="21" xfId="0" applyNumberFormat="1" applyFont="1" applyFill="1" applyBorder="1" applyAlignment="1">
      <alignment horizontal="center"/>
    </xf>
    <xf numFmtId="0" fontId="30" fillId="3" borderId="14" xfId="0" applyFont="1" applyFill="1" applyBorder="1"/>
    <xf numFmtId="0" fontId="23" fillId="3" borderId="17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center"/>
    </xf>
    <xf numFmtId="1" fontId="13" fillId="3" borderId="14" xfId="0" applyNumberFormat="1" applyFont="1" applyFill="1" applyBorder="1" applyAlignment="1">
      <alignment horizontal="center"/>
    </xf>
    <xf numFmtId="4" fontId="13" fillId="3" borderId="19" xfId="0" applyNumberFormat="1" applyFont="1" applyFill="1" applyBorder="1" applyAlignment="1">
      <alignment horizontal="right"/>
    </xf>
    <xf numFmtId="15" fontId="5" fillId="2" borderId="0" xfId="0" applyNumberFormat="1" applyFont="1" applyFill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1" fillId="2" borderId="0" xfId="0" applyNumberFormat="1" applyFont="1" applyFill="1" applyAlignment="1" applyProtection="1">
      <alignment horizontal="center"/>
      <protection locked="0"/>
    </xf>
    <xf numFmtId="170" fontId="24" fillId="3" borderId="14" xfId="0" applyNumberFormat="1" applyFont="1" applyFill="1" applyBorder="1" applyAlignment="1">
      <alignment horizontal="center"/>
    </xf>
    <xf numFmtId="164" fontId="13" fillId="3" borderId="22" xfId="0" applyNumberFormat="1" applyFont="1" applyFill="1" applyBorder="1" applyAlignment="1">
      <alignment shrinkToFit="1"/>
    </xf>
    <xf numFmtId="164" fontId="13" fillId="3" borderId="21" xfId="0" applyNumberFormat="1" applyFont="1" applyFill="1" applyBorder="1" applyAlignment="1">
      <alignment shrinkToFit="1"/>
    </xf>
    <xf numFmtId="164" fontId="17" fillId="2" borderId="2" xfId="1" applyNumberFormat="1" applyFont="1" applyFill="1" applyBorder="1" applyAlignment="1" applyProtection="1">
      <alignment horizontal="right" shrinkToFit="1"/>
      <protection locked="0"/>
    </xf>
    <xf numFmtId="170" fontId="31" fillId="3" borderId="14" xfId="0" applyNumberFormat="1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31" fillId="3" borderId="26" xfId="0" applyFont="1" applyFill="1" applyBorder="1"/>
    <xf numFmtId="0" fontId="13" fillId="3" borderId="26" xfId="0" applyFont="1" applyFill="1" applyBorder="1" applyAlignment="1">
      <alignment horizontal="center"/>
    </xf>
    <xf numFmtId="1" fontId="13" fillId="3" borderId="26" xfId="0" applyNumberFormat="1" applyFont="1" applyFill="1" applyBorder="1" applyAlignment="1">
      <alignment horizontal="center"/>
    </xf>
    <xf numFmtId="170" fontId="24" fillId="3" borderId="26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" fontId="16" fillId="2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alignment horizontal="center"/>
      <protection locked="0"/>
    </xf>
    <xf numFmtId="4" fontId="2" fillId="2" borderId="0" xfId="0" applyNumberFormat="1" applyFont="1" applyFill="1" applyAlignment="1" applyProtection="1">
      <alignment horizontal="center"/>
      <protection locked="0"/>
    </xf>
    <xf numFmtId="164" fontId="30" fillId="3" borderId="14" xfId="0" applyNumberFormat="1" applyFont="1" applyFill="1" applyBorder="1" applyAlignment="1">
      <alignment horizontal="center" shrinkToFit="1"/>
    </xf>
    <xf numFmtId="4" fontId="0" fillId="4" borderId="0" xfId="0" applyNumberForma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4" fontId="0" fillId="5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4" fontId="27" fillId="3" borderId="2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center"/>
      <protection locked="0"/>
    </xf>
    <xf numFmtId="170" fontId="10" fillId="3" borderId="20" xfId="0" applyNumberFormat="1" applyFont="1" applyFill="1" applyBorder="1" applyAlignment="1">
      <alignment horizontal="right"/>
    </xf>
    <xf numFmtId="0" fontId="1" fillId="2" borderId="29" xfId="0" applyFont="1" applyFill="1" applyBorder="1" applyAlignment="1" applyProtection="1">
      <alignment horizontal="center"/>
      <protection locked="0"/>
    </xf>
    <xf numFmtId="1" fontId="0" fillId="2" borderId="29" xfId="0" applyNumberFormat="1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12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Protection="1">
      <protection locked="0"/>
    </xf>
    <xf numFmtId="4" fontId="0" fillId="2" borderId="29" xfId="0" applyNumberFormat="1" applyFill="1" applyBorder="1" applyAlignment="1" applyProtection="1">
      <alignment horizontal="center"/>
      <protection locked="0"/>
    </xf>
    <xf numFmtId="0" fontId="19" fillId="2" borderId="29" xfId="0" applyFont="1" applyFill="1" applyBorder="1" applyAlignment="1" applyProtection="1">
      <alignment vertical="top" wrapText="1"/>
      <protection locked="0"/>
    </xf>
    <xf numFmtId="171" fontId="30" fillId="3" borderId="26" xfId="0" applyNumberFormat="1" applyFont="1" applyFill="1" applyBorder="1" applyAlignment="1">
      <alignment horizontal="center" shrinkToFit="1"/>
    </xf>
    <xf numFmtId="171" fontId="30" fillId="3" borderId="14" xfId="0" applyNumberFormat="1" applyFont="1" applyFill="1" applyBorder="1" applyAlignment="1">
      <alignment horizontal="center" shrinkToFit="1"/>
    </xf>
    <xf numFmtId="0" fontId="12" fillId="2" borderId="16" xfId="0" applyFont="1" applyFill="1" applyBorder="1" applyAlignment="1" applyProtection="1">
      <alignment horizontal="center"/>
      <protection locked="0"/>
    </xf>
    <xf numFmtId="1" fontId="30" fillId="3" borderId="30" xfId="0" applyNumberFormat="1" applyFont="1" applyFill="1" applyBorder="1" applyAlignment="1">
      <alignment horizontal="center"/>
    </xf>
    <xf numFmtId="1" fontId="30" fillId="3" borderId="16" xfId="0" applyNumberFormat="1" applyFont="1" applyFill="1" applyBorder="1" applyAlignment="1">
      <alignment horizontal="center"/>
    </xf>
    <xf numFmtId="171" fontId="30" fillId="3" borderId="31" xfId="0" applyNumberFormat="1" applyFont="1" applyFill="1" applyBorder="1" applyAlignment="1">
      <alignment horizontal="center" shrinkToFit="1"/>
    </xf>
    <xf numFmtId="0" fontId="31" fillId="3" borderId="31" xfId="0" applyFont="1" applyFill="1" applyBorder="1"/>
    <xf numFmtId="172" fontId="30" fillId="3" borderId="14" xfId="0" applyNumberFormat="1" applyFont="1" applyFill="1" applyBorder="1" applyAlignment="1">
      <alignment horizontal="center" shrinkToFit="1"/>
    </xf>
    <xf numFmtId="0" fontId="30" fillId="3" borderId="32" xfId="0" applyNumberFormat="1" applyFont="1" applyFill="1" applyBorder="1" applyAlignment="1">
      <alignment horizontal="center"/>
    </xf>
    <xf numFmtId="173" fontId="17" fillId="3" borderId="0" xfId="0" applyNumberFormat="1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4" fontId="13" fillId="2" borderId="0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>
      <alignment horizontal="center"/>
    </xf>
    <xf numFmtId="1" fontId="13" fillId="3" borderId="14" xfId="0" applyNumberFormat="1" applyFont="1" applyFill="1" applyBorder="1" applyAlignment="1">
      <alignment horizontal="center"/>
    </xf>
    <xf numFmtId="4" fontId="13" fillId="3" borderId="19" xfId="0" applyNumberFormat="1" applyFont="1" applyFill="1" applyBorder="1" applyAlignment="1">
      <alignment horizontal="right"/>
    </xf>
    <xf numFmtId="170" fontId="10" fillId="3" borderId="20" xfId="0" applyNumberFormat="1" applyFont="1" applyFill="1" applyBorder="1" applyAlignment="1">
      <alignment horizontal="right"/>
    </xf>
    <xf numFmtId="0" fontId="30" fillId="3" borderId="32" xfId="0" applyNumberFormat="1" applyFont="1" applyFill="1" applyBorder="1" applyAlignment="1">
      <alignment horizontal="center"/>
    </xf>
    <xf numFmtId="170" fontId="24" fillId="3" borderId="3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4" fontId="1" fillId="6" borderId="0" xfId="0" applyNumberFormat="1" applyFont="1" applyFill="1" applyAlignment="1" applyProtection="1">
      <alignment horizontal="right"/>
      <protection locked="0"/>
    </xf>
    <xf numFmtId="0" fontId="2" fillId="6" borderId="0" xfId="0" applyFont="1" applyFill="1" applyAlignment="1" applyProtection="1">
      <alignment horizontal="right"/>
      <protection locked="0"/>
    </xf>
    <xf numFmtId="14" fontId="6" fillId="6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/>
      <protection locked="0"/>
    </xf>
    <xf numFmtId="0" fontId="0" fillId="8" borderId="0" xfId="0" applyFill="1" applyProtection="1">
      <protection locked="0"/>
    </xf>
    <xf numFmtId="0" fontId="1" fillId="8" borderId="0" xfId="0" applyFont="1" applyFill="1" applyProtection="1">
      <protection locked="0"/>
    </xf>
    <xf numFmtId="0" fontId="34" fillId="8" borderId="0" xfId="0" applyFont="1" applyFill="1" applyAlignment="1" applyProtection="1">
      <alignment horizontal="left"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35" fillId="8" borderId="0" xfId="0" applyFont="1" applyFill="1" applyAlignment="1" applyProtection="1">
      <alignment horizontal="left" vertical="center"/>
      <protection locked="0"/>
    </xf>
    <xf numFmtId="0" fontId="3" fillId="8" borderId="0" xfId="0" applyFont="1" applyFill="1" applyProtection="1">
      <protection locked="0"/>
    </xf>
    <xf numFmtId="1" fontId="33" fillId="8" borderId="0" xfId="0" applyNumberFormat="1" applyFont="1" applyFill="1" applyAlignment="1" applyProtection="1">
      <alignment horizontal="left"/>
      <protection locked="0"/>
    </xf>
    <xf numFmtId="0" fontId="36" fillId="8" borderId="0" xfId="0" applyFont="1" applyFill="1" applyAlignment="1" applyProtection="1">
      <alignment horizontal="left"/>
      <protection locked="0"/>
    </xf>
    <xf numFmtId="1" fontId="37" fillId="2" borderId="0" xfId="0" applyNumberFormat="1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right" vertical="top" wrapText="1"/>
      <protection locked="0"/>
    </xf>
    <xf numFmtId="1" fontId="14" fillId="2" borderId="17" xfId="0" applyNumberFormat="1" applyFont="1" applyFill="1" applyBorder="1" applyAlignment="1" applyProtection="1">
      <alignment horizontal="right"/>
      <protection locked="0"/>
    </xf>
    <xf numFmtId="1" fontId="14" fillId="2" borderId="18" xfId="0" applyNumberFormat="1" applyFont="1" applyFill="1" applyBorder="1" applyAlignment="1" applyProtection="1">
      <alignment horizontal="right"/>
      <protection locked="0"/>
    </xf>
    <xf numFmtId="169" fontId="16" fillId="2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1" fontId="20" fillId="4" borderId="0" xfId="0" applyNumberFormat="1" applyFont="1" applyFill="1" applyAlignment="1" applyProtection="1">
      <alignment horizontal="left" vertical="center" shrinkToFit="1"/>
      <protection locked="0"/>
    </xf>
    <xf numFmtId="1" fontId="20" fillId="2" borderId="0" xfId="0" applyNumberFormat="1" applyFont="1" applyFill="1" applyAlignment="1" applyProtection="1">
      <alignment horizontal="left"/>
      <protection locked="0"/>
    </xf>
    <xf numFmtId="1" fontId="9" fillId="2" borderId="0" xfId="0" applyNumberFormat="1" applyFont="1" applyFill="1" applyAlignment="1" applyProtection="1">
      <alignment horizontal="left"/>
      <protection locked="0"/>
    </xf>
    <xf numFmtId="0" fontId="23" fillId="3" borderId="0" xfId="0" applyFont="1" applyFill="1" applyAlignment="1">
      <alignment horizontal="right" shrinkToFit="1"/>
    </xf>
    <xf numFmtId="164" fontId="32" fillId="3" borderId="26" xfId="3" applyNumberFormat="1" applyFont="1" applyFill="1" applyBorder="1" applyAlignment="1">
      <alignment horizontal="center" shrinkToFit="1"/>
    </xf>
    <xf numFmtId="0" fontId="30" fillId="3" borderId="31" xfId="0" applyFont="1" applyFill="1" applyBorder="1"/>
    <xf numFmtId="0" fontId="23" fillId="3" borderId="17" xfId="0" applyFont="1" applyFill="1" applyBorder="1" applyAlignment="1">
      <alignment horizontal="right" shrinkToFit="1"/>
    </xf>
    <xf numFmtId="164" fontId="32" fillId="3" borderId="14" xfId="3" applyNumberFormat="1" applyFont="1" applyFill="1" applyBorder="1" applyAlignment="1">
      <alignment horizontal="center" shrinkToFit="1"/>
    </xf>
    <xf numFmtId="0" fontId="30" fillId="3" borderId="17" xfId="0" applyFont="1" applyFill="1" applyBorder="1"/>
    <xf numFmtId="164" fontId="13" fillId="3" borderId="17" xfId="0" applyNumberFormat="1" applyFont="1" applyFill="1" applyBorder="1" applyAlignment="1">
      <alignment shrinkToFit="1"/>
    </xf>
    <xf numFmtId="0" fontId="30" fillId="3" borderId="31" xfId="0" applyFont="1" applyFill="1" applyBorder="1" applyAlignment="1">
      <alignment shrinkToFit="1"/>
    </xf>
    <xf numFmtId="172" fontId="30" fillId="3" borderId="31" xfId="0" applyNumberFormat="1" applyFont="1" applyFill="1" applyBorder="1" applyAlignment="1">
      <alignment horizontal="center" shrinkToFit="1"/>
    </xf>
  </cellXfs>
  <cellStyles count="4">
    <cellStyle name="Euro" xfId="1" xr:uid="{00000000-0005-0000-0000-000000000000}"/>
    <cellStyle name="Komma 2" xfId="2" xr:uid="{E75025AA-2598-45E6-B89A-8E779C57D259}"/>
    <cellStyle name="Standard" xfId="0" builtinId="0"/>
    <cellStyle name="Währung 2" xfId="3" xr:uid="{DB307694-153C-428F-84A6-8B7BB400F384}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0" formatCode="0;;;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&quot;€&quot;\ #,##0.00;[Red]\-&quot;€&quot;\ 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1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€&quot;\ #,##0.00;[Red]\-&quot;€&quot;\ 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0" formatCode="0;;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1" formatCode="0.0;;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996633"/>
      <color rgb="FF6633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151726</xdr:colOff>
      <xdr:row>10</xdr:row>
      <xdr:rowOff>50575</xdr:rowOff>
    </xdr:from>
    <xdr:to>
      <xdr:col>0</xdr:col>
      <xdr:colOff>295726</xdr:colOff>
      <xdr:row>10</xdr:row>
      <xdr:rowOff>169583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51726" y="5070166"/>
          <a:ext cx="144000" cy="1190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152400</xdr:colOff>
      <xdr:row>11</xdr:row>
      <xdr:rowOff>55464</xdr:rowOff>
    </xdr:from>
    <xdr:to>
      <xdr:col>0</xdr:col>
      <xdr:colOff>296400</xdr:colOff>
      <xdr:row>11</xdr:row>
      <xdr:rowOff>174472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52400" y="5264712"/>
          <a:ext cx="144000" cy="1190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151726</xdr:colOff>
      <xdr:row>10</xdr:row>
      <xdr:rowOff>50575</xdr:rowOff>
    </xdr:from>
    <xdr:to>
      <xdr:col>0</xdr:col>
      <xdr:colOff>295726</xdr:colOff>
      <xdr:row>10</xdr:row>
      <xdr:rowOff>169583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C21F97FD-34B7-4C7D-9477-41B9C1413A69}"/>
            </a:ext>
          </a:extLst>
        </xdr:cNvPr>
        <xdr:cNvSpPr/>
      </xdr:nvSpPr>
      <xdr:spPr bwMode="auto">
        <a:xfrm>
          <a:off x="151726" y="3898675"/>
          <a:ext cx="134475" cy="1190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152400</xdr:colOff>
      <xdr:row>11</xdr:row>
      <xdr:rowOff>55464</xdr:rowOff>
    </xdr:from>
    <xdr:to>
      <xdr:col>0</xdr:col>
      <xdr:colOff>296400</xdr:colOff>
      <xdr:row>11</xdr:row>
      <xdr:rowOff>174472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E3CFE4FE-EFC7-4ECD-BF43-01F85DF37EFF}"/>
            </a:ext>
          </a:extLst>
        </xdr:cNvPr>
        <xdr:cNvSpPr/>
      </xdr:nvSpPr>
      <xdr:spPr bwMode="auto">
        <a:xfrm>
          <a:off x="152400" y="4094064"/>
          <a:ext cx="134475" cy="1190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8</xdr:col>
      <xdr:colOff>338667</xdr:colOff>
      <xdr:row>252</xdr:row>
      <xdr:rowOff>84666</xdr:rowOff>
    </xdr:from>
    <xdr:to>
      <xdr:col>11</xdr:col>
      <xdr:colOff>1043303</xdr:colOff>
      <xdr:row>258</xdr:row>
      <xdr:rowOff>154516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CAFD438B-393D-4858-B650-70DD86B4C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32"/>
        <a:stretch/>
      </xdr:blipFill>
      <xdr:spPr>
        <a:xfrm>
          <a:off x="5015442" y="21534966"/>
          <a:ext cx="2631861" cy="1212851"/>
        </a:xfrm>
        <a:prstGeom prst="rect">
          <a:avLst/>
        </a:prstGeom>
      </xdr:spPr>
    </xdr:pic>
    <xdr:clientData/>
  </xdr:twoCellAnchor>
  <xdr:twoCellAnchor>
    <xdr:from>
      <xdr:col>0</xdr:col>
      <xdr:colOff>151726</xdr:colOff>
      <xdr:row>11</xdr:row>
      <xdr:rowOff>50575</xdr:rowOff>
    </xdr:from>
    <xdr:to>
      <xdr:col>0</xdr:col>
      <xdr:colOff>295726</xdr:colOff>
      <xdr:row>11</xdr:row>
      <xdr:rowOff>169583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83CB2D8F-0662-4CFA-A45F-F5673E5FFD74}"/>
            </a:ext>
          </a:extLst>
        </xdr:cNvPr>
        <xdr:cNvSpPr/>
      </xdr:nvSpPr>
      <xdr:spPr bwMode="auto">
        <a:xfrm>
          <a:off x="151726" y="5508400"/>
          <a:ext cx="134475" cy="1190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152400</xdr:colOff>
      <xdr:row>12</xdr:row>
      <xdr:rowOff>55464</xdr:rowOff>
    </xdr:from>
    <xdr:to>
      <xdr:col>0</xdr:col>
      <xdr:colOff>296400</xdr:colOff>
      <xdr:row>12</xdr:row>
      <xdr:rowOff>174472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15E7CDAE-4839-4C74-B1EE-13B51B412C5B}"/>
            </a:ext>
          </a:extLst>
        </xdr:cNvPr>
        <xdr:cNvSpPr/>
      </xdr:nvSpPr>
      <xdr:spPr bwMode="auto">
        <a:xfrm>
          <a:off x="152400" y="5703789"/>
          <a:ext cx="134475" cy="1190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107949</xdr:colOff>
      <xdr:row>0</xdr:row>
      <xdr:rowOff>0</xdr:rowOff>
    </xdr:from>
    <xdr:to>
      <xdr:col>11</xdr:col>
      <xdr:colOff>911888</xdr:colOff>
      <xdr:row>0</xdr:row>
      <xdr:rowOff>1562100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96012DF2-347F-471D-B946-1C345B5EE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4765" b="6349"/>
        <a:stretch/>
      </xdr:blipFill>
      <xdr:spPr>
        <a:xfrm>
          <a:off x="107949" y="0"/>
          <a:ext cx="8106439" cy="156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Kommissionsrechn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issionsrechnung"/>
      <sheetName val="Datenbank"/>
      <sheetName val="AUSLAUF Datenbank"/>
      <sheetName val="Drop-Down-Liste"/>
      <sheetName val="DB-Kunden"/>
      <sheetName val="Fotos Papstar"/>
      <sheetName val="Gewichte"/>
    </sheetNames>
    <sheetDataSet>
      <sheetData sheetId="0"/>
      <sheetData sheetId="1">
        <row r="3">
          <cell r="A3">
            <v>1</v>
          </cell>
        </row>
        <row r="4">
          <cell r="A4">
            <v>184</v>
          </cell>
        </row>
        <row r="5">
          <cell r="A5">
            <v>1078299</v>
          </cell>
        </row>
        <row r="6">
          <cell r="A6">
            <v>149</v>
          </cell>
        </row>
        <row r="7">
          <cell r="A7">
            <v>192</v>
          </cell>
        </row>
        <row r="8">
          <cell r="A8">
            <v>191</v>
          </cell>
        </row>
        <row r="9">
          <cell r="A9">
            <v>191</v>
          </cell>
        </row>
        <row r="10">
          <cell r="A10">
            <v>191</v>
          </cell>
        </row>
        <row r="11">
          <cell r="A11">
            <v>2</v>
          </cell>
        </row>
        <row r="12">
          <cell r="A12">
            <v>592</v>
          </cell>
        </row>
        <row r="13">
          <cell r="A13">
            <v>5011636</v>
          </cell>
        </row>
        <row r="14">
          <cell r="A14">
            <v>2020002471323</v>
          </cell>
        </row>
        <row r="15">
          <cell r="A15">
            <v>1985351</v>
          </cell>
        </row>
        <row r="16">
          <cell r="A16">
            <v>205986</v>
          </cell>
        </row>
        <row r="17">
          <cell r="A17">
            <v>4316107</v>
          </cell>
        </row>
        <row r="18">
          <cell r="A18">
            <v>4316077</v>
          </cell>
        </row>
        <row r="19">
          <cell r="A19">
            <v>1036879</v>
          </cell>
        </row>
        <row r="20">
          <cell r="A20">
            <v>2015001946736</v>
          </cell>
        </row>
        <row r="21">
          <cell r="A21">
            <v>2584232</v>
          </cell>
        </row>
        <row r="22">
          <cell r="A22">
            <v>2020002345198</v>
          </cell>
        </row>
        <row r="23">
          <cell r="A23">
            <v>2020000957577</v>
          </cell>
        </row>
        <row r="24">
          <cell r="A24">
            <v>2015001937185</v>
          </cell>
        </row>
        <row r="25">
          <cell r="A25">
            <v>2015000134509</v>
          </cell>
        </row>
        <row r="26">
          <cell r="A26">
            <v>2015000919243</v>
          </cell>
        </row>
        <row r="27">
          <cell r="A27">
            <v>2015000017567</v>
          </cell>
        </row>
        <row r="28">
          <cell r="A28">
            <v>2015001885752</v>
          </cell>
        </row>
        <row r="29">
          <cell r="A29">
            <v>2015000017543</v>
          </cell>
        </row>
        <row r="30">
          <cell r="A30">
            <v>2015002080804</v>
          </cell>
        </row>
        <row r="31">
          <cell r="A31">
            <v>2015002080811</v>
          </cell>
        </row>
        <row r="32">
          <cell r="A32">
            <v>2015002190275</v>
          </cell>
        </row>
        <row r="33">
          <cell r="A33">
            <v>2015002073905</v>
          </cell>
        </row>
        <row r="34">
          <cell r="A34">
            <v>6890407</v>
          </cell>
        </row>
        <row r="35">
          <cell r="A35">
            <v>6677190</v>
          </cell>
        </row>
        <row r="36">
          <cell r="A36">
            <v>217101</v>
          </cell>
        </row>
        <row r="37">
          <cell r="A37">
            <v>217002</v>
          </cell>
        </row>
        <row r="38">
          <cell r="A38">
            <v>6987268</v>
          </cell>
        </row>
        <row r="39">
          <cell r="A39">
            <v>4968573</v>
          </cell>
        </row>
        <row r="40">
          <cell r="A40">
            <v>3</v>
          </cell>
        </row>
        <row r="41">
          <cell r="A41">
            <v>2020002593339</v>
          </cell>
        </row>
        <row r="42">
          <cell r="A42">
            <v>2859057</v>
          </cell>
        </row>
        <row r="43">
          <cell r="A43">
            <v>3405802</v>
          </cell>
        </row>
        <row r="44">
          <cell r="A44">
            <v>238953</v>
          </cell>
        </row>
        <row r="45">
          <cell r="A45">
            <v>7088810</v>
          </cell>
        </row>
        <row r="46">
          <cell r="A46">
            <v>622639</v>
          </cell>
        </row>
        <row r="47">
          <cell r="A47">
            <v>3350478</v>
          </cell>
        </row>
        <row r="48">
          <cell r="A48">
            <v>7088544</v>
          </cell>
        </row>
        <row r="49">
          <cell r="A49">
            <v>5987702</v>
          </cell>
        </row>
        <row r="50">
          <cell r="A50">
            <v>7093043</v>
          </cell>
        </row>
        <row r="51">
          <cell r="A51">
            <v>5987740</v>
          </cell>
        </row>
        <row r="52">
          <cell r="A52">
            <v>7094675</v>
          </cell>
        </row>
        <row r="53">
          <cell r="A53">
            <v>7094569</v>
          </cell>
        </row>
        <row r="54">
          <cell r="A54">
            <v>4262190</v>
          </cell>
        </row>
        <row r="55">
          <cell r="A55">
            <v>1180619</v>
          </cell>
        </row>
        <row r="56">
          <cell r="A56">
            <v>4844785</v>
          </cell>
        </row>
        <row r="57">
          <cell r="A57">
            <v>4345923</v>
          </cell>
        </row>
        <row r="58">
          <cell r="A58">
            <v>4785309</v>
          </cell>
        </row>
        <row r="59">
          <cell r="A59">
            <v>4346128</v>
          </cell>
        </row>
        <row r="60">
          <cell r="A60">
            <v>4104797</v>
          </cell>
        </row>
        <row r="61">
          <cell r="A61">
            <v>2020002518042</v>
          </cell>
        </row>
        <row r="62">
          <cell r="A62">
            <v>2020002593445</v>
          </cell>
        </row>
        <row r="63">
          <cell r="A63">
            <v>2020002593377</v>
          </cell>
        </row>
        <row r="64">
          <cell r="A64">
            <v>694209</v>
          </cell>
        </row>
        <row r="65">
          <cell r="A65">
            <v>6100841</v>
          </cell>
        </row>
        <row r="66">
          <cell r="A66">
            <v>694155</v>
          </cell>
        </row>
        <row r="67">
          <cell r="A67">
            <v>658959</v>
          </cell>
        </row>
        <row r="68">
          <cell r="A68">
            <v>6989446</v>
          </cell>
        </row>
        <row r="69">
          <cell r="A69">
            <v>232029</v>
          </cell>
        </row>
        <row r="70">
          <cell r="A70">
            <v>375016</v>
          </cell>
        </row>
        <row r="71">
          <cell r="A71">
            <v>5398485</v>
          </cell>
        </row>
        <row r="72">
          <cell r="A72">
            <v>2015001145009</v>
          </cell>
        </row>
        <row r="73">
          <cell r="A73">
            <v>2015001144989</v>
          </cell>
        </row>
        <row r="74">
          <cell r="A74">
            <v>2020003086687</v>
          </cell>
        </row>
        <row r="75">
          <cell r="A75">
            <v>2939704</v>
          </cell>
        </row>
        <row r="76">
          <cell r="A76">
            <v>2939698</v>
          </cell>
        </row>
        <row r="77">
          <cell r="A77">
            <v>2020002610005</v>
          </cell>
        </row>
        <row r="78">
          <cell r="A78">
            <v>2020003345432</v>
          </cell>
        </row>
        <row r="79">
          <cell r="A79">
            <v>2020003345302</v>
          </cell>
        </row>
        <row r="80">
          <cell r="A80">
            <v>2020003272035</v>
          </cell>
        </row>
        <row r="81">
          <cell r="A81">
            <v>2020003271885</v>
          </cell>
        </row>
        <row r="82">
          <cell r="A82">
            <v>2020003345241</v>
          </cell>
        </row>
        <row r="83">
          <cell r="A83">
            <v>2020003658112</v>
          </cell>
        </row>
        <row r="84">
          <cell r="A84">
            <v>4524410</v>
          </cell>
        </row>
        <row r="85">
          <cell r="A85">
            <v>7083754</v>
          </cell>
        </row>
        <row r="86">
          <cell r="A86">
            <v>4</v>
          </cell>
        </row>
        <row r="87">
          <cell r="A87">
            <v>4354642</v>
          </cell>
        </row>
        <row r="88">
          <cell r="A88">
            <v>7687358</v>
          </cell>
        </row>
        <row r="90">
          <cell r="A90">
            <v>7676826</v>
          </cell>
        </row>
        <row r="91">
          <cell r="A91">
            <v>8183101</v>
          </cell>
        </row>
        <row r="92">
          <cell r="A92">
            <v>7693892</v>
          </cell>
        </row>
        <row r="93">
          <cell r="A93">
            <v>6984939</v>
          </cell>
        </row>
        <row r="94">
          <cell r="A94">
            <v>6981938</v>
          </cell>
        </row>
        <row r="95">
          <cell r="A95">
            <v>7681431</v>
          </cell>
        </row>
        <row r="96">
          <cell r="A96">
            <v>7693366</v>
          </cell>
        </row>
        <row r="97">
          <cell r="A97">
            <v>555883</v>
          </cell>
        </row>
        <row r="98">
          <cell r="A98">
            <v>7679599</v>
          </cell>
        </row>
        <row r="99">
          <cell r="A99">
            <v>6950217</v>
          </cell>
        </row>
        <row r="101">
          <cell r="A101">
            <v>7686597</v>
          </cell>
        </row>
        <row r="102">
          <cell r="A102">
            <v>2020002958572</v>
          </cell>
        </row>
        <row r="103">
          <cell r="A103">
            <v>7696855</v>
          </cell>
        </row>
        <row r="104">
          <cell r="A104">
            <v>5</v>
          </cell>
        </row>
        <row r="105">
          <cell r="A105">
            <v>114257</v>
          </cell>
        </row>
        <row r="106">
          <cell r="A106">
            <v>136556</v>
          </cell>
        </row>
        <row r="107">
          <cell r="A107">
            <v>7285141</v>
          </cell>
        </row>
        <row r="108">
          <cell r="A108">
            <v>5246557</v>
          </cell>
        </row>
        <row r="109">
          <cell r="A109">
            <v>5246489</v>
          </cell>
        </row>
        <row r="110">
          <cell r="A110">
            <v>2352794</v>
          </cell>
        </row>
        <row r="111">
          <cell r="A111">
            <v>5417094</v>
          </cell>
        </row>
        <row r="112">
          <cell r="A112">
            <v>6684297</v>
          </cell>
        </row>
        <row r="113">
          <cell r="A113">
            <v>695602</v>
          </cell>
        </row>
        <row r="114">
          <cell r="A114">
            <v>7633058</v>
          </cell>
        </row>
        <row r="115">
          <cell r="A115">
            <v>6282226</v>
          </cell>
        </row>
        <row r="116">
          <cell r="A116">
            <v>6</v>
          </cell>
        </row>
        <row r="117">
          <cell r="A117">
            <v>2020003506437</v>
          </cell>
        </row>
        <row r="118">
          <cell r="A118">
            <v>2020001027781</v>
          </cell>
        </row>
        <row r="119">
          <cell r="A119">
            <v>8185419</v>
          </cell>
        </row>
        <row r="120">
          <cell r="A120">
            <v>4141273</v>
          </cell>
        </row>
        <row r="121">
          <cell r="A121">
            <v>7896668</v>
          </cell>
        </row>
        <row r="122">
          <cell r="A122">
            <v>7</v>
          </cell>
        </row>
        <row r="123">
          <cell r="A123">
            <v>5560</v>
          </cell>
        </row>
        <row r="124">
          <cell r="A124">
            <v>5561</v>
          </cell>
        </row>
        <row r="125">
          <cell r="A125">
            <v>5562</v>
          </cell>
        </row>
        <row r="126">
          <cell r="A126">
            <v>2015001996809</v>
          </cell>
        </row>
        <row r="127">
          <cell r="A127">
            <v>8</v>
          </cell>
        </row>
        <row r="128">
          <cell r="A128">
            <v>5570</v>
          </cell>
        </row>
        <row r="129">
          <cell r="A129">
            <v>1248821</v>
          </cell>
        </row>
        <row r="130">
          <cell r="A130">
            <v>5571</v>
          </cell>
        </row>
        <row r="131">
          <cell r="A131">
            <v>5575</v>
          </cell>
        </row>
        <row r="132">
          <cell r="A132">
            <v>9</v>
          </cell>
        </row>
        <row r="133">
          <cell r="A133">
            <v>5583</v>
          </cell>
        </row>
        <row r="134">
          <cell r="A134">
            <v>5584</v>
          </cell>
        </row>
        <row r="135">
          <cell r="A135">
            <v>5581</v>
          </cell>
        </row>
        <row r="136">
          <cell r="A136">
            <v>5586</v>
          </cell>
        </row>
        <row r="137">
          <cell r="A137">
            <v>5582</v>
          </cell>
        </row>
        <row r="138">
          <cell r="A138">
            <v>5587</v>
          </cell>
        </row>
        <row r="139">
          <cell r="A139">
            <v>10</v>
          </cell>
        </row>
        <row r="140">
          <cell r="A140">
            <v>5555</v>
          </cell>
        </row>
        <row r="141">
          <cell r="A141" t="str">
            <v>5552-BK05</v>
          </cell>
        </row>
        <row r="142">
          <cell r="A142" t="str">
            <v>5551-BK03</v>
          </cell>
        </row>
        <row r="143">
          <cell r="A143" t="str">
            <v>5551-WSF</v>
          </cell>
        </row>
        <row r="144">
          <cell r="A144" t="str">
            <v>5551-WGL</v>
          </cell>
        </row>
        <row r="145">
          <cell r="A145" t="str">
            <v>5550-MK</v>
          </cell>
        </row>
        <row r="146">
          <cell r="A146" t="str">
            <v>5550-SE</v>
          </cell>
        </row>
        <row r="147">
          <cell r="A147" t="str">
            <v>5550-LI</v>
          </cell>
        </row>
        <row r="148">
          <cell r="A148" t="str">
            <v>5551-WH</v>
          </cell>
        </row>
        <row r="149">
          <cell r="A149" t="str">
            <v>5550-ST</v>
          </cell>
        </row>
        <row r="150">
          <cell r="A150" t="str">
            <v>5551-KH</v>
          </cell>
        </row>
        <row r="151">
          <cell r="A151" t="str">
            <v>Port1</v>
          </cell>
        </row>
        <row r="152">
          <cell r="A152" t="str">
            <v>Port2</v>
          </cell>
        </row>
        <row r="153">
          <cell r="A153" t="str">
            <v>Port3</v>
          </cell>
        </row>
        <row r="154">
          <cell r="A154" t="str">
            <v>Port4</v>
          </cell>
        </row>
        <row r="155">
          <cell r="A155" t="str">
            <v>Tab1</v>
          </cell>
        </row>
        <row r="156">
          <cell r="A156" t="str">
            <v>Tab2</v>
          </cell>
        </row>
        <row r="157">
          <cell r="A157" t="str">
            <v>5550-AR</v>
          </cell>
        </row>
        <row r="158">
          <cell r="A158" t="str">
            <v>HaKa</v>
          </cell>
        </row>
        <row r="159">
          <cell r="A159" t="str">
            <v>KeGe</v>
          </cell>
        </row>
        <row r="160">
          <cell r="A160">
            <v>5646395</v>
          </cell>
        </row>
        <row r="161">
          <cell r="A161" t="str">
            <v>5551-BÖ</v>
          </cell>
        </row>
        <row r="162">
          <cell r="A162">
            <v>5544</v>
          </cell>
        </row>
        <row r="163">
          <cell r="A163">
            <v>5541</v>
          </cell>
        </row>
        <row r="164">
          <cell r="A164">
            <v>5550</v>
          </cell>
        </row>
        <row r="165">
          <cell r="A165">
            <v>5551</v>
          </cell>
        </row>
        <row r="166">
          <cell r="A166">
            <v>5552</v>
          </cell>
        </row>
        <row r="167">
          <cell r="A167">
            <v>11</v>
          </cell>
        </row>
        <row r="168">
          <cell r="A168">
            <v>5510</v>
          </cell>
        </row>
        <row r="169">
          <cell r="A169">
            <v>5511</v>
          </cell>
        </row>
        <row r="170">
          <cell r="A170">
            <v>5512</v>
          </cell>
        </row>
        <row r="171">
          <cell r="A171">
            <v>5513</v>
          </cell>
        </row>
        <row r="172">
          <cell r="A172">
            <v>5515</v>
          </cell>
        </row>
        <row r="173">
          <cell r="A173">
            <v>5516</v>
          </cell>
        </row>
        <row r="174">
          <cell r="A174">
            <v>12</v>
          </cell>
        </row>
        <row r="175">
          <cell r="A175">
            <v>5514</v>
          </cell>
        </row>
        <row r="176">
          <cell r="A176">
            <v>5522</v>
          </cell>
        </row>
        <row r="177">
          <cell r="A177">
            <v>5520</v>
          </cell>
        </row>
        <row r="178">
          <cell r="A178">
            <v>5521</v>
          </cell>
        </row>
        <row r="179">
          <cell r="A179">
            <v>5528</v>
          </cell>
        </row>
        <row r="180">
          <cell r="A180">
            <v>5525</v>
          </cell>
        </row>
        <row r="181">
          <cell r="A181">
            <v>13</v>
          </cell>
        </row>
        <row r="182">
          <cell r="A182">
            <v>5500</v>
          </cell>
        </row>
        <row r="183">
          <cell r="A183">
            <v>5508</v>
          </cell>
        </row>
        <row r="184">
          <cell r="A184">
            <v>5507</v>
          </cell>
        </row>
        <row r="185">
          <cell r="A185">
            <v>5501</v>
          </cell>
        </row>
        <row r="186">
          <cell r="A186">
            <v>5527</v>
          </cell>
        </row>
        <row r="187">
          <cell r="A187">
            <v>5526</v>
          </cell>
        </row>
        <row r="188">
          <cell r="A188">
            <v>5502</v>
          </cell>
        </row>
        <row r="189">
          <cell r="A189">
            <v>5503</v>
          </cell>
        </row>
        <row r="190">
          <cell r="A190">
            <v>5504</v>
          </cell>
        </row>
        <row r="191">
          <cell r="A191">
            <v>5509</v>
          </cell>
        </row>
        <row r="192">
          <cell r="A192">
            <v>5506</v>
          </cell>
        </row>
        <row r="193">
          <cell r="A193">
            <v>5505</v>
          </cell>
        </row>
        <row r="194">
          <cell r="A194">
            <v>14</v>
          </cell>
        </row>
        <row r="195">
          <cell r="A195">
            <v>5545</v>
          </cell>
        </row>
        <row r="196">
          <cell r="A196">
            <v>5543</v>
          </cell>
        </row>
        <row r="197">
          <cell r="A197">
            <v>15</v>
          </cell>
        </row>
        <row r="198">
          <cell r="A198">
            <v>4652960</v>
          </cell>
        </row>
        <row r="199">
          <cell r="A199" t="str">
            <v>4652960-A</v>
          </cell>
        </row>
        <row r="200">
          <cell r="A200">
            <v>4652977</v>
          </cell>
        </row>
        <row r="201">
          <cell r="A201">
            <v>4347811</v>
          </cell>
        </row>
        <row r="202">
          <cell r="A202">
            <v>3324165</v>
          </cell>
        </row>
        <row r="203">
          <cell r="A203">
            <v>3324172</v>
          </cell>
        </row>
        <row r="204">
          <cell r="A204">
            <v>7943270</v>
          </cell>
        </row>
        <row r="205">
          <cell r="A205">
            <v>2020002940874</v>
          </cell>
        </row>
        <row r="206">
          <cell r="A206">
            <v>8200</v>
          </cell>
        </row>
        <row r="207">
          <cell r="A207">
            <v>2020001738199</v>
          </cell>
        </row>
        <row r="208">
          <cell r="A208">
            <v>2020001738526</v>
          </cell>
        </row>
        <row r="209">
          <cell r="A209">
            <v>2990</v>
          </cell>
        </row>
        <row r="210">
          <cell r="A210" t="str">
            <v>SpPl</v>
          </cell>
        </row>
        <row r="211">
          <cell r="A211" t="str">
            <v>SpPl-1</v>
          </cell>
        </row>
        <row r="212">
          <cell r="A212">
            <v>16</v>
          </cell>
        </row>
        <row r="213">
          <cell r="A213">
            <v>5530</v>
          </cell>
        </row>
        <row r="214">
          <cell r="A214">
            <v>5531</v>
          </cell>
        </row>
        <row r="215">
          <cell r="A215">
            <v>5533</v>
          </cell>
        </row>
        <row r="216">
          <cell r="A216">
            <v>5534</v>
          </cell>
        </row>
        <row r="217">
          <cell r="A217" t="str">
            <v>GlKo</v>
          </cell>
        </row>
        <row r="218">
          <cell r="A218">
            <v>6800</v>
          </cell>
        </row>
        <row r="219">
          <cell r="A219" t="str">
            <v>RoCo</v>
          </cell>
        </row>
        <row r="220">
          <cell r="A220">
            <v>553</v>
          </cell>
        </row>
        <row r="221">
          <cell r="A221">
            <v>123</v>
          </cell>
        </row>
        <row r="222">
          <cell r="A222">
            <v>96</v>
          </cell>
        </row>
        <row r="223">
          <cell r="A223">
            <v>124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798B36-BD17-4A43-B50B-412C9D7E99A4}" name="Tabelle5" displayName="Tabelle5" ref="A17:L239" totalsRowShown="0">
  <autoFilter ref="A17:L239" xr:uid="{BB4F28F1-3A25-4342-8400-39DB6B28BEEF}"/>
  <tableColumns count="12">
    <tableColumn id="1" xr3:uid="{817094D3-5242-4ED1-B634-04D6A23D4E9C}" name="Über-nahme" dataDxfId="15"/>
    <tableColumn id="2" xr3:uid="{181D4262-6D1A-4815-96B9-336DBDA5D376}" name="Menge" dataDxfId="14"/>
    <tableColumn id="3" xr3:uid="{89AF84FA-7DFF-4D23-8792-63D0F2C95BAF}" name="Einheit" dataDxfId="13"/>
    <tableColumn id="4" xr3:uid="{12AA149F-21CE-4F46-B61D-B50FBE3EF0AD}" name="Bezeichnung" dataDxfId="12"/>
    <tableColumn id="5" xr3:uid="{6D9E5359-7955-412A-BE3B-F918C1B32659}" name="#" dataDxfId="11"/>
    <tableColumn id="6" xr3:uid="{AD466917-6E24-439A-99C4-6CF2A4B32CF6}" name="# / Fl" dataDxfId="10"/>
    <tableColumn id="7" xr3:uid="{191F3C24-EA7C-41B5-8DAA-85E1DB69489C}" name="# / Fl2" dataDxfId="9"/>
    <tableColumn id="8" xr3:uid="{10051620-7C68-4CC7-B6EE-4C25C8DE6F2A}" name="A/X" dataDxfId="8"/>
    <tableColumn id="9" xr3:uid="{722A0D12-F0F7-4EFD-89F8-3962E19CB231}" name="€ je Einheit" dataDxfId="7"/>
    <tableColumn id="10" xr3:uid="{2EC9EFAB-FF48-4148-B4D2-C049EEFEEBD5}" name="Gesamt €" dataDxfId="6"/>
    <tableColumn id="11" xr3:uid="{BFD94323-62AF-40CA-880B-0D18AA1F7E50}" name="Spalte3" dataDxfId="5"/>
    <tableColumn id="12" xr3:uid="{E2A89DA8-31B2-4102-835E-240771F479C1}" name="Art.Nummer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P309"/>
  <sheetViews>
    <sheetView tabSelected="1" zoomScaleNormal="100" zoomScaleSheetLayoutView="70" workbookViewId="0">
      <selection activeCell="N36" sqref="N36"/>
    </sheetView>
  </sheetViews>
  <sheetFormatPr baseColWidth="10" defaultColWidth="11.42578125" defaultRowHeight="15" x14ac:dyDescent="0.2"/>
  <cols>
    <col min="1" max="1" width="5.140625" style="27" customWidth="1"/>
    <col min="2" max="2" width="9.140625" style="2" customWidth="1"/>
    <col min="3" max="3" width="6.85546875" style="27" customWidth="1"/>
    <col min="4" max="4" width="26.5703125" style="1" customWidth="1"/>
    <col min="5" max="5" width="4.7109375" style="7" customWidth="1"/>
    <col min="6" max="6" width="10.5703125" style="4" customWidth="1"/>
    <col min="7" max="7" width="8.28515625" style="4" customWidth="1"/>
    <col min="8" max="8" width="6.140625" style="22" customWidth="1"/>
    <col min="9" max="9" width="8.28515625" style="12" customWidth="1"/>
    <col min="10" max="10" width="17.85546875" style="1" customWidth="1"/>
    <col min="11" max="11" width="2.85546875" style="1" customWidth="1"/>
    <col min="12" max="12" width="15.7109375" style="11" customWidth="1"/>
    <col min="13" max="13" width="1.7109375" style="3" customWidth="1"/>
    <col min="14" max="14" width="11.42578125" style="137"/>
    <col min="15" max="68" width="11.42578125" style="138"/>
    <col min="69" max="16384" width="11.42578125" style="1"/>
  </cols>
  <sheetData>
    <row r="1" spans="1:68" ht="126.95" customHeight="1" thickBot="1" x14ac:dyDescent="0.25">
      <c r="A1" s="105" t="s">
        <v>33</v>
      </c>
      <c r="B1" s="106"/>
      <c r="C1" s="107"/>
      <c r="D1" s="108"/>
      <c r="E1" s="109"/>
      <c r="F1" s="110"/>
      <c r="G1" s="110"/>
      <c r="H1" s="111"/>
      <c r="I1" s="112"/>
      <c r="J1" s="113"/>
      <c r="K1" s="113"/>
      <c r="L1" s="113"/>
      <c r="M1" s="1"/>
    </row>
    <row r="2" spans="1:68" ht="126.95" hidden="1" customHeight="1" x14ac:dyDescent="0.2">
      <c r="J2" s="151"/>
      <c r="K2" s="151"/>
      <c r="L2" s="151"/>
      <c r="M2" s="1"/>
    </row>
    <row r="3" spans="1:68" s="22" customFormat="1" ht="27.75" customHeight="1" x14ac:dyDescent="0.3">
      <c r="A3" s="28"/>
      <c r="B3" s="29"/>
      <c r="C3" s="30"/>
      <c r="D3" s="30"/>
      <c r="E3" s="31"/>
      <c r="F3" s="32"/>
      <c r="G3" s="4"/>
      <c r="I3" s="94"/>
      <c r="J3" s="24" t="s">
        <v>17</v>
      </c>
      <c r="K3" s="154"/>
      <c r="L3" s="154"/>
      <c r="M3" s="74"/>
      <c r="N3" s="137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</row>
    <row r="4" spans="1:68" s="22" customFormat="1" ht="19.5" x14ac:dyDescent="0.3">
      <c r="A4" s="28"/>
      <c r="B4" s="160" t="s">
        <v>36</v>
      </c>
      <c r="C4" s="160"/>
      <c r="D4" s="160"/>
      <c r="E4" s="160"/>
      <c r="F4" s="160"/>
      <c r="G4" s="160"/>
      <c r="I4" s="28"/>
      <c r="J4" s="155" t="s">
        <v>38</v>
      </c>
      <c r="K4" s="13"/>
      <c r="L4" s="25"/>
      <c r="M4" s="75"/>
      <c r="N4" s="137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</row>
    <row r="5" spans="1:68" s="22" customFormat="1" ht="22.5" customHeight="1" x14ac:dyDescent="0.25">
      <c r="A5" s="28"/>
      <c r="B5" s="161" t="s">
        <v>37</v>
      </c>
      <c r="C5" s="161"/>
      <c r="D5" s="161"/>
      <c r="E5" s="161"/>
      <c r="F5" s="161"/>
      <c r="G5" s="161"/>
      <c r="I5" s="28"/>
      <c r="J5" s="156"/>
      <c r="K5" s="14"/>
      <c r="L5" s="26"/>
      <c r="M5" s="76"/>
      <c r="N5" s="137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</row>
    <row r="6" spans="1:68" ht="18" x14ac:dyDescent="0.25">
      <c r="B6" s="161" t="s">
        <v>35</v>
      </c>
      <c r="C6" s="161"/>
      <c r="D6" s="161"/>
      <c r="E6" s="161"/>
      <c r="F6" s="161"/>
      <c r="G6" s="161"/>
      <c r="I6" s="28"/>
      <c r="J6" s="34" t="s">
        <v>41</v>
      </c>
      <c r="L6" s="19"/>
      <c r="M6" s="1"/>
    </row>
    <row r="7" spans="1:68" s="22" customFormat="1" ht="20.25" x14ac:dyDescent="0.3">
      <c r="A7" s="28"/>
      <c r="B7" s="161" t="s">
        <v>41</v>
      </c>
      <c r="C7" s="161"/>
      <c r="D7" s="161"/>
      <c r="E7" s="161"/>
      <c r="F7" s="161"/>
      <c r="G7" s="161"/>
      <c r="I7" s="28"/>
      <c r="J7" s="35" t="s">
        <v>41</v>
      </c>
      <c r="K7" s="36"/>
      <c r="L7" s="123"/>
      <c r="M7" s="76"/>
      <c r="N7" s="137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</row>
    <row r="8" spans="1:68" s="22" customFormat="1" ht="18.75" customHeight="1" x14ac:dyDescent="0.25">
      <c r="A8" s="28"/>
      <c r="B8" s="157" t="s">
        <v>41</v>
      </c>
      <c r="C8" s="157"/>
      <c r="D8" s="157"/>
      <c r="E8" s="157"/>
      <c r="F8" s="157"/>
      <c r="G8" s="157"/>
      <c r="H8" s="157"/>
      <c r="I8" s="157"/>
      <c r="J8" s="37" t="s">
        <v>41</v>
      </c>
      <c r="K8" s="38"/>
      <c r="L8" s="39"/>
      <c r="M8" s="38"/>
      <c r="N8" s="137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</row>
    <row r="9" spans="1:68" x14ac:dyDescent="0.2">
      <c r="B9" s="146"/>
      <c r="J9" s="22"/>
      <c r="M9" s="1"/>
    </row>
    <row r="10" spans="1:68" x14ac:dyDescent="0.2">
      <c r="B10" s="146"/>
      <c r="J10" s="133" t="s">
        <v>39</v>
      </c>
      <c r="L10" s="11" t="s">
        <v>41</v>
      </c>
      <c r="M10" s="1"/>
    </row>
    <row r="11" spans="1:68" x14ac:dyDescent="0.2">
      <c r="J11" s="133" t="s">
        <v>40</v>
      </c>
      <c r="K11" s="11"/>
      <c r="L11" s="11" t="s">
        <v>41</v>
      </c>
      <c r="M11" s="1"/>
    </row>
    <row r="12" spans="1:68" s="22" customFormat="1" ht="15" customHeight="1" x14ac:dyDescent="0.2">
      <c r="A12" s="20"/>
      <c r="B12" s="40" t="s">
        <v>20</v>
      </c>
      <c r="C12" s="20"/>
      <c r="D12" s="158"/>
      <c r="E12" s="158"/>
      <c r="F12" s="158"/>
      <c r="G12" s="158"/>
      <c r="H12" s="41"/>
      <c r="I12" s="95"/>
      <c r="J12" s="135" t="s">
        <v>26</v>
      </c>
      <c r="K12" s="136"/>
      <c r="L12" s="134">
        <v>44634</v>
      </c>
      <c r="M12" s="45"/>
      <c r="N12" s="137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</row>
    <row r="13" spans="1:68" s="22" customFormat="1" ht="15.75" customHeight="1" thickBot="1" x14ac:dyDescent="0.25">
      <c r="A13" s="20"/>
      <c r="B13" s="40" t="s">
        <v>21</v>
      </c>
      <c r="C13" s="20"/>
      <c r="D13" s="158"/>
      <c r="E13" s="158"/>
      <c r="F13" s="158"/>
      <c r="G13" s="158"/>
      <c r="H13" s="41"/>
      <c r="I13" s="95"/>
      <c r="J13" s="41"/>
      <c r="K13" s="41"/>
      <c r="L13" s="42"/>
      <c r="M13" s="41"/>
      <c r="N13" s="137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</row>
    <row r="14" spans="1:68" s="22" customFormat="1" ht="15.75" hidden="1" customHeight="1" x14ac:dyDescent="0.2">
      <c r="A14" s="20"/>
      <c r="B14" s="159"/>
      <c r="C14" s="159"/>
      <c r="D14" s="159"/>
      <c r="E14" s="43"/>
      <c r="F14" s="44"/>
      <c r="G14" s="44"/>
      <c r="H14" s="41"/>
      <c r="I14" s="95"/>
      <c r="J14" s="45"/>
      <c r="K14" s="45"/>
      <c r="L14" s="42"/>
      <c r="M14" s="45"/>
      <c r="N14" s="137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</row>
    <row r="15" spans="1:68" s="22" customFormat="1" ht="16.5" hidden="1" customHeight="1" thickBot="1" x14ac:dyDescent="0.25">
      <c r="A15" s="20"/>
      <c r="B15" s="159"/>
      <c r="C15" s="159"/>
      <c r="D15" s="159"/>
      <c r="E15" s="43"/>
      <c r="F15" s="44"/>
      <c r="G15" s="44"/>
      <c r="H15" s="41"/>
      <c r="I15" s="95"/>
      <c r="J15" s="41"/>
      <c r="K15" s="41"/>
      <c r="L15" s="42"/>
      <c r="M15" s="41"/>
      <c r="N15" s="137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</row>
    <row r="16" spans="1:68" s="4" customFormat="1" ht="16.5" thickBot="1" x14ac:dyDescent="0.3">
      <c r="A16" s="28"/>
      <c r="B16" s="21"/>
      <c r="C16" s="28"/>
      <c r="D16" s="22"/>
      <c r="E16" s="7"/>
      <c r="F16" s="5" t="s">
        <v>22</v>
      </c>
      <c r="G16" s="6" t="s">
        <v>0</v>
      </c>
      <c r="H16" s="46"/>
      <c r="I16" s="96"/>
      <c r="J16" s="47"/>
      <c r="K16" s="47"/>
      <c r="L16" s="11"/>
      <c r="M16" s="47"/>
      <c r="N16" s="140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</row>
    <row r="17" spans="1:68" s="9" customFormat="1" ht="30.75" customHeight="1" thickBot="1" x14ac:dyDescent="0.25">
      <c r="A17" s="48" t="s">
        <v>34</v>
      </c>
      <c r="B17" s="89" t="s">
        <v>1</v>
      </c>
      <c r="C17" s="90" t="s">
        <v>8</v>
      </c>
      <c r="D17" s="91" t="s">
        <v>9</v>
      </c>
      <c r="E17" s="92" t="s">
        <v>30</v>
      </c>
      <c r="F17" s="90" t="s">
        <v>7</v>
      </c>
      <c r="G17" s="90" t="s">
        <v>29</v>
      </c>
      <c r="H17" s="93" t="s">
        <v>14</v>
      </c>
      <c r="I17" s="102" t="s">
        <v>12</v>
      </c>
      <c r="J17" s="64" t="s">
        <v>13</v>
      </c>
      <c r="K17" s="65" t="s">
        <v>27</v>
      </c>
      <c r="L17" s="66" t="s">
        <v>15</v>
      </c>
      <c r="M17" s="10"/>
      <c r="N17" s="142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</row>
    <row r="18" spans="1:68" s="9" customFormat="1" ht="15.75" x14ac:dyDescent="0.25">
      <c r="A18" s="103"/>
      <c r="B18" s="83"/>
      <c r="C18" s="114">
        <f>IF($L18="","",VLOOKUP($L18,[1]!Tabelle4[#Data],3, FALSE))</f>
        <v>0</v>
      </c>
      <c r="D18" s="85" t="str">
        <f>IF(L18="","",VLOOKUP(L18,[1]!Tabelle4[#Data],2, FALSE))</f>
        <v>Fässer</v>
      </c>
      <c r="E18" s="162"/>
      <c r="F18" s="86"/>
      <c r="G18" s="87" t="str">
        <f t="shared" ref="G18:G81" si="0">IF(F18="", "", B18-F18)</f>
        <v/>
      </c>
      <c r="H18" s="88">
        <f>IF($L18="","",VLOOKUP($L18,[1]!Tabelle4[#Data],7, FALSE))</f>
        <v>0</v>
      </c>
      <c r="I18" s="163" t="s">
        <v>23</v>
      </c>
      <c r="J18" s="79" t="str">
        <f t="shared" ref="J18:J81" si="1">IF(F18="",IF(H18="x","keine Komm.",""), G18*I18)</f>
        <v/>
      </c>
      <c r="K18" s="67"/>
      <c r="L18" s="130">
        <f>[1]Datenbank!A3</f>
        <v>1</v>
      </c>
      <c r="M18" s="8">
        <v>593</v>
      </c>
      <c r="N18" s="140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</row>
    <row r="19" spans="1:68" s="9" customFormat="1" ht="15.75" x14ac:dyDescent="0.25">
      <c r="A19" s="84"/>
      <c r="B19" s="83"/>
      <c r="C19" s="115" t="str">
        <f>IF($L19="","",VLOOKUP($L19,[1]!Tabelle4[#Data],3, FALSE))</f>
        <v>50Lt.</v>
      </c>
      <c r="D19" s="164" t="str">
        <f>IF(L19="","",VLOOKUP(L19,[1]!Tabelle4[#Data],2, FALSE))</f>
        <v>Puntigamer Fass</v>
      </c>
      <c r="E19" s="165"/>
      <c r="F19" s="127"/>
      <c r="G19" s="128" t="str">
        <f t="shared" si="0"/>
        <v/>
      </c>
      <c r="H19" s="82">
        <f>IF($L19="","",VLOOKUP($L19,[1]!Tabelle4[#Data],7, FALSE))</f>
        <v>0</v>
      </c>
      <c r="I19" s="166">
        <f>IF($L19="","",VLOOKUP($L19,[1]!Tabelle4[#Data],4, FALSE))</f>
        <v>155</v>
      </c>
      <c r="J19" s="80" t="str">
        <f t="shared" si="1"/>
        <v/>
      </c>
      <c r="K19" s="129"/>
      <c r="L19" s="130">
        <f>[1]Datenbank!A4</f>
        <v>184</v>
      </c>
      <c r="M19" s="8">
        <v>594</v>
      </c>
      <c r="N19" s="140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</row>
    <row r="20" spans="1:68" s="9" customFormat="1" ht="15.75" x14ac:dyDescent="0.25">
      <c r="A20" s="84"/>
      <c r="B20" s="83"/>
      <c r="C20" s="115" t="str">
        <f>IF($L20="","",VLOOKUP($L20,[1]!Tabelle4[#Data],3, FALSE))</f>
        <v>30Lt.</v>
      </c>
      <c r="D20" s="164" t="str">
        <f>IF(L20="","",VLOOKUP(L20,[1]!Tabelle4[#Data],2, FALSE))</f>
        <v>Puntigamer Fass</v>
      </c>
      <c r="E20" s="165"/>
      <c r="F20" s="127"/>
      <c r="G20" s="128" t="str">
        <f t="shared" si="0"/>
        <v/>
      </c>
      <c r="H20" s="82">
        <f>IF($L20="","",VLOOKUP($L20,[1]!Tabelle4[#Data],7, FALSE))</f>
        <v>0</v>
      </c>
      <c r="I20" s="166">
        <f>IF($L20="","",VLOOKUP($L20,[1]!Tabelle4[#Data],4, FALSE))</f>
        <v>89.9</v>
      </c>
      <c r="J20" s="80" t="str">
        <f t="shared" si="1"/>
        <v/>
      </c>
      <c r="K20" s="129"/>
      <c r="L20" s="130">
        <f>[1]Datenbank!A5</f>
        <v>1078299</v>
      </c>
      <c r="M20" s="8">
        <v>595</v>
      </c>
      <c r="N20" s="140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</row>
    <row r="21" spans="1:68" s="9" customFormat="1" ht="15.75" x14ac:dyDescent="0.25">
      <c r="A21" s="84"/>
      <c r="B21" s="83"/>
      <c r="C21" s="115" t="str">
        <f>IF($L21="","",VLOOKUP($L21,[1]!Tabelle4[#Data],3, FALSE))</f>
        <v>20lt.</v>
      </c>
      <c r="D21" s="164" t="str">
        <f>IF(L21="","",VLOOKUP(L21,[1]!Tabelle4[#Data],2, FALSE))</f>
        <v>Soda Cont. Korbf.</v>
      </c>
      <c r="E21" s="165"/>
      <c r="F21" s="127"/>
      <c r="G21" s="128" t="str">
        <f t="shared" si="0"/>
        <v/>
      </c>
      <c r="H21" s="82">
        <f>IF($L21="","",VLOOKUP($L21,[1]!Tabelle4[#Data],7, FALSE))</f>
        <v>0</v>
      </c>
      <c r="I21" s="166">
        <f>IF($L21="","",VLOOKUP($L21,[1]!Tabelle4[#Data],4, FALSE))</f>
        <v>22.5</v>
      </c>
      <c r="J21" s="80" t="str">
        <f t="shared" si="1"/>
        <v/>
      </c>
      <c r="K21" s="129"/>
      <c r="L21" s="130">
        <f>[1]Datenbank!A6</f>
        <v>149</v>
      </c>
      <c r="M21" s="8">
        <v>596</v>
      </c>
      <c r="N21" s="140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</row>
    <row r="22" spans="1:68" ht="15.75" x14ac:dyDescent="0.25">
      <c r="A22" s="84"/>
      <c r="B22" s="83"/>
      <c r="C22" s="115" t="str">
        <f>IF($L22="","",VLOOKUP($L22,[1]!Tabelle4[#Data],3, FALSE))</f>
        <v>20lt.</v>
      </c>
      <c r="D22" s="164" t="str">
        <f>IF(L22="","",VLOOKUP(L22,[1]!Tabelle4[#Data],2, FALSE))</f>
        <v>Welschriesling C.Korbf.</v>
      </c>
      <c r="E22" s="165"/>
      <c r="F22" s="127"/>
      <c r="G22" s="128" t="str">
        <f t="shared" si="0"/>
        <v/>
      </c>
      <c r="H22" s="82">
        <f>IF($L22="","",VLOOKUP($L22,[1]!Tabelle4[#Data],7, FALSE))</f>
        <v>0</v>
      </c>
      <c r="I22" s="166">
        <f>IF($L22="","",VLOOKUP($L22,[1]!Tabelle4[#Data],4, FALSE))</f>
        <v>77.900000000000006</v>
      </c>
      <c r="J22" s="80" t="str">
        <f t="shared" si="1"/>
        <v/>
      </c>
      <c r="K22" s="129"/>
      <c r="L22" s="130">
        <f>[1]Datenbank!A7</f>
        <v>192</v>
      </c>
      <c r="M22" s="8">
        <v>598</v>
      </c>
    </row>
    <row r="23" spans="1:68" ht="15.75" x14ac:dyDescent="0.25">
      <c r="A23" s="23"/>
      <c r="B23" s="68"/>
      <c r="C23" s="115" t="str">
        <f>IF($L23="","",VLOOKUP($L23,[1]!Tabelle4[#Data],3, FALSE))</f>
        <v>20lt.</v>
      </c>
      <c r="D23" s="164" t="str">
        <f>IF(L23="","",VLOOKUP(L23,[1]!Tabelle4[#Data],2, FALSE))</f>
        <v>Cola Cont. Korbf.</v>
      </c>
      <c r="E23" s="165"/>
      <c r="F23" s="127"/>
      <c r="G23" s="128" t="str">
        <f t="shared" si="0"/>
        <v/>
      </c>
      <c r="H23" s="82">
        <f>IF($L23="","",VLOOKUP($L23,[1]!Tabelle4[#Data],7, FALSE))</f>
        <v>0</v>
      </c>
      <c r="I23" s="166">
        <f>IF($L23="","",VLOOKUP($L23,[1]!Tabelle4[#Data],4, FALSE))</f>
        <v>59.9</v>
      </c>
      <c r="J23" s="80" t="str">
        <f t="shared" si="1"/>
        <v/>
      </c>
      <c r="K23" s="129"/>
      <c r="L23" s="130">
        <f>[1]Datenbank!A8</f>
        <v>191</v>
      </c>
      <c r="M23" s="8">
        <v>599</v>
      </c>
    </row>
    <row r="24" spans="1:68" ht="15.75" x14ac:dyDescent="0.25">
      <c r="A24" s="23"/>
      <c r="B24" s="68"/>
      <c r="C24" s="115" t="str">
        <f>IF($L24="","",VLOOKUP($L24,[1]!Tabelle4[#Data],3, FALSE))</f>
        <v>20lt.</v>
      </c>
      <c r="D24" s="164" t="s">
        <v>42</v>
      </c>
      <c r="E24" s="165"/>
      <c r="F24" s="127"/>
      <c r="G24" s="128" t="str">
        <f t="shared" si="0"/>
        <v/>
      </c>
      <c r="H24" s="82">
        <f>IF($L24="","",VLOOKUP($L24,[1]!Tabelle4[#Data],7, FALSE))</f>
        <v>0</v>
      </c>
      <c r="I24" s="166">
        <f>IF($L24="","",VLOOKUP($L24,[1]!Tabelle4[#Data],4, FALSE))</f>
        <v>59.9</v>
      </c>
      <c r="J24" s="80" t="str">
        <f t="shared" si="1"/>
        <v/>
      </c>
      <c r="K24" s="129"/>
      <c r="L24" s="130">
        <f>[1]Datenbank!A9</f>
        <v>191</v>
      </c>
      <c r="M24" s="8">
        <v>600</v>
      </c>
    </row>
    <row r="25" spans="1:68" ht="15.75" x14ac:dyDescent="0.25">
      <c r="A25" s="23"/>
      <c r="B25" s="68"/>
      <c r="C25" s="115" t="str">
        <f>IF($L25="","",VLOOKUP($L25,[1]!Tabelle4[#Data],3, FALSE))</f>
        <v>20lt.</v>
      </c>
      <c r="D25" s="164" t="s">
        <v>43</v>
      </c>
      <c r="E25" s="165"/>
      <c r="F25" s="127"/>
      <c r="G25" s="128" t="str">
        <f t="shared" si="0"/>
        <v/>
      </c>
      <c r="H25" s="82">
        <f>IF($L25="","",VLOOKUP($L25,[1]!Tabelle4[#Data],7, FALSE))</f>
        <v>0</v>
      </c>
      <c r="I25" s="166">
        <f>IF($L25="","",VLOOKUP($L25,[1]!Tabelle4[#Data],4, FALSE))</f>
        <v>59.9</v>
      </c>
      <c r="J25" s="80" t="str">
        <f t="shared" si="1"/>
        <v/>
      </c>
      <c r="K25" s="129"/>
      <c r="L25" s="130">
        <f>[1]Datenbank!A10</f>
        <v>191</v>
      </c>
      <c r="M25" s="8"/>
    </row>
    <row r="26" spans="1:68" ht="15.75" x14ac:dyDescent="0.25">
      <c r="A26" s="23"/>
      <c r="B26" s="68"/>
      <c r="C26" s="115">
        <f>IF($L26="","",VLOOKUP($L26,[1]!Tabelle4[#Data],3, FALSE))</f>
        <v>0</v>
      </c>
      <c r="D26" s="120" t="str">
        <f>IF(L26="","",VLOOKUP(L26,[1]!Tabelle4[#Data],2, FALSE))</f>
        <v>Bier, Wein</v>
      </c>
      <c r="E26" s="165"/>
      <c r="F26" s="127"/>
      <c r="G26" s="128" t="str">
        <f t="shared" si="0"/>
        <v/>
      </c>
      <c r="H26" s="78">
        <f>IF($L26="","",VLOOKUP($L26,[1]!Tabelle4[#Data],7, FALSE))</f>
        <v>0</v>
      </c>
      <c r="I26" s="166" t="str">
        <f>IF($L26="","",VLOOKUP($L26,[1]!Tabelle4[#Data],4, FALSE))</f>
        <v>-</v>
      </c>
      <c r="J26" s="80" t="str">
        <f t="shared" si="1"/>
        <v/>
      </c>
      <c r="K26" s="129"/>
      <c r="L26" s="130">
        <f>[1]Datenbank!A11</f>
        <v>2</v>
      </c>
      <c r="M26" s="8"/>
    </row>
    <row r="27" spans="1:68" s="9" customFormat="1" x14ac:dyDescent="0.2">
      <c r="A27" s="23"/>
      <c r="B27" s="68"/>
      <c r="C27" s="115">
        <f>IF($L27="","",VLOOKUP($L27,[1]!Tabelle4[#Data],3, FALSE))</f>
        <v>0.5</v>
      </c>
      <c r="D27" s="164" t="str">
        <f>IF(L27="","",VLOOKUP(L27,[1]!Tabelle4[#Data],2, FALSE))</f>
        <v>Puntigamer Märzen</v>
      </c>
      <c r="E27" s="165" t="str">
        <f>([1]!Tabelle5[[#This Row],[Menge]]/20)&amp;"#"</f>
        <v>0#</v>
      </c>
      <c r="F27" s="127"/>
      <c r="G27" s="128" t="str">
        <f t="shared" si="0"/>
        <v/>
      </c>
      <c r="H27" s="78">
        <f>IF($L27="","",VLOOKUP($L27,[1]!Tabelle4[#Data],7, FALSE))</f>
        <v>0</v>
      </c>
      <c r="I27" s="166">
        <f>IF($L27="","",VLOOKUP($L27,[1]!Tabelle4[#Data],4, FALSE))</f>
        <v>1.1299999999999999</v>
      </c>
      <c r="J27" s="80" t="str">
        <f t="shared" si="1"/>
        <v/>
      </c>
      <c r="K27" s="129"/>
      <c r="L27" s="130">
        <f>[1]Datenbank!A12</f>
        <v>592</v>
      </c>
      <c r="M27" s="8"/>
      <c r="N27" s="140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</row>
    <row r="28" spans="1:68" s="9" customFormat="1" x14ac:dyDescent="0.2">
      <c r="A28" s="23"/>
      <c r="B28" s="68"/>
      <c r="C28" s="115" t="str">
        <f>IF($L28="","",VLOOKUP($L28,[1]!Tabelle4[#Data],3, FALSE))</f>
        <v>0,33 Lt.</v>
      </c>
      <c r="D28" s="164" t="str">
        <f>IF(L28="","",VLOOKUP(L28,[1]!Tabelle4[#Data],2, FALSE))</f>
        <v>Puntigamer Märzen</v>
      </c>
      <c r="E28" s="165" t="str">
        <f>([1]!Tabelle5[[#This Row],[Menge]]/24)&amp;"#"</f>
        <v>0#</v>
      </c>
      <c r="F28" s="127"/>
      <c r="G28" s="128" t="str">
        <f t="shared" si="0"/>
        <v/>
      </c>
      <c r="H28" s="78">
        <f>IF($L28="","",VLOOKUP($L28,[1]!Tabelle4[#Data],7, FALSE))</f>
        <v>0</v>
      </c>
      <c r="I28" s="166">
        <f>IF($L28="","",VLOOKUP($L28,[1]!Tabelle4[#Data],4, FALSE))</f>
        <v>1.1000000000000001</v>
      </c>
      <c r="J28" s="80" t="str">
        <f t="shared" si="1"/>
        <v/>
      </c>
      <c r="K28" s="129"/>
      <c r="L28" s="130">
        <f>[1]Datenbank!A13</f>
        <v>5011636</v>
      </c>
      <c r="M28" s="8"/>
      <c r="N28" s="140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</row>
    <row r="29" spans="1:68" x14ac:dyDescent="0.2">
      <c r="A29" s="23"/>
      <c r="B29" s="68"/>
      <c r="C29" s="115">
        <f>IF($L29="","",VLOOKUP($L29,[1]!Tabelle4[#Data],3, FALSE))</f>
        <v>0.33</v>
      </c>
      <c r="D29" s="164" t="str">
        <f>IF(L29="","",VLOOKUP(L29,[1]!Tabelle4[#Data],2, FALSE))</f>
        <v>Gösser Naturradler</v>
      </c>
      <c r="E29" s="165" t="str">
        <f>([1]!Tabelle5[[#This Row],[Menge]]/12)&amp;"#"</f>
        <v>0#</v>
      </c>
      <c r="F29" s="127"/>
      <c r="G29" s="128" t="str">
        <f t="shared" si="0"/>
        <v/>
      </c>
      <c r="H29" s="78">
        <f>IF($L29="","",VLOOKUP($L29,[1]!Tabelle4[#Data],7, FALSE))</f>
        <v>0</v>
      </c>
      <c r="I29" s="166">
        <f>IF($L29="","",VLOOKUP($L29,[1]!Tabelle4[#Data],4, FALSE))</f>
        <v>1.08</v>
      </c>
      <c r="J29" s="80" t="str">
        <f t="shared" si="1"/>
        <v/>
      </c>
      <c r="K29" s="129"/>
      <c r="L29" s="130">
        <f>[1]Datenbank!A14</f>
        <v>2020002471323</v>
      </c>
      <c r="M29" s="8">
        <v>603</v>
      </c>
    </row>
    <row r="30" spans="1:68" x14ac:dyDescent="0.2">
      <c r="A30" s="23"/>
      <c r="B30" s="68"/>
      <c r="C30" s="115">
        <f>IF($L30="","",VLOOKUP($L30,[1]!Tabelle4[#Data],3, FALSE))</f>
        <v>0.5</v>
      </c>
      <c r="D30" s="164" t="str">
        <f>IF(L30="","",VLOOKUP(L30,[1]!Tabelle4[#Data],2, FALSE))</f>
        <v>Gösser Naturgold alkfr.</v>
      </c>
      <c r="E30" s="165" t="str">
        <f>([1]!Tabelle5[[#This Row],[Menge]]/20)&amp;"#"</f>
        <v>0#</v>
      </c>
      <c r="F30" s="127"/>
      <c r="G30" s="128" t="str">
        <f t="shared" si="0"/>
        <v/>
      </c>
      <c r="H30" s="78">
        <f>IF($L30="","",VLOOKUP($L30,[1]!Tabelle4[#Data],7, FALSE))</f>
        <v>0</v>
      </c>
      <c r="I30" s="166">
        <f>IF($L30="","",VLOOKUP($L30,[1]!Tabelle4[#Data],4, FALSE))</f>
        <v>1.2</v>
      </c>
      <c r="J30" s="80" t="str">
        <f t="shared" si="1"/>
        <v/>
      </c>
      <c r="K30" s="129"/>
      <c r="L30" s="130">
        <f>[1]Datenbank!A15</f>
        <v>1985351</v>
      </c>
      <c r="M30" s="8">
        <v>604</v>
      </c>
    </row>
    <row r="31" spans="1:68" x14ac:dyDescent="0.2">
      <c r="A31" s="23"/>
      <c r="B31" s="68"/>
      <c r="C31" s="115">
        <f>IF($L31="","",VLOOKUP($L31,[1]!Tabelle4[#Data],3, FALSE))</f>
        <v>0.5</v>
      </c>
      <c r="D31" s="164" t="str">
        <f>IF(L31="","",VLOOKUP(L31,[1]!Tabelle4[#Data],2, FALSE))</f>
        <v>Schloßgold</v>
      </c>
      <c r="E31" s="165" t="str">
        <f>([1]!Tabelle5[[#This Row],[Menge]]/20)&amp;"#"</f>
        <v>0#</v>
      </c>
      <c r="F31" s="127"/>
      <c r="G31" s="128" t="str">
        <f t="shared" si="0"/>
        <v/>
      </c>
      <c r="H31" s="78">
        <f>IF($L31="","",VLOOKUP($L31,[1]!Tabelle4[#Data],7, FALSE))</f>
        <v>0</v>
      </c>
      <c r="I31" s="166">
        <f>IF($L31="","",VLOOKUP($L31,[1]!Tabelle4[#Data],4, FALSE))</f>
        <v>1.02</v>
      </c>
      <c r="J31" s="80" t="str">
        <f t="shared" si="1"/>
        <v/>
      </c>
      <c r="K31" s="129"/>
      <c r="L31" s="130">
        <f>[1]Datenbank!A16</f>
        <v>205986</v>
      </c>
      <c r="M31" s="8">
        <v>605</v>
      </c>
    </row>
    <row r="32" spans="1:68" s="124" customFormat="1" x14ac:dyDescent="0.2">
      <c r="A32" s="126"/>
      <c r="B32" s="131"/>
      <c r="C32" s="115">
        <f>IF($L32="","",VLOOKUP($L32,[1]!Tabelle4[#Data],3, FALSE))</f>
        <v>0.7</v>
      </c>
      <c r="D32" s="164" t="str">
        <f>IF(L32="","",VLOOKUP(L32,[1]!Tabelle4[#Data],2, FALSE))</f>
        <v>Feine Rebe Gr.Veltliner</v>
      </c>
      <c r="E32" s="165" t="str">
        <f>([1]!Tabelle5[[#This Row],[Menge]]/6)&amp;"#"</f>
        <v>0#</v>
      </c>
      <c r="F32" s="127"/>
      <c r="G32" s="128" t="str">
        <f t="shared" si="0"/>
        <v/>
      </c>
      <c r="H32" s="78">
        <f>IF($L32="","",VLOOKUP($L32,[1]!Tabelle4[#Data],7, FALSE))</f>
        <v>0</v>
      </c>
      <c r="I32" s="166">
        <f>IF($L32="","",VLOOKUP($L32,[1]!Tabelle4[#Data],4, FALSE))</f>
        <v>3.99</v>
      </c>
      <c r="J32" s="80" t="str">
        <f t="shared" si="1"/>
        <v/>
      </c>
      <c r="K32" s="129"/>
      <c r="L32" s="130">
        <f>[1]Datenbank!A17</f>
        <v>4316107</v>
      </c>
      <c r="M32" s="125"/>
      <c r="N32" s="137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</row>
    <row r="33" spans="1:68" s="9" customFormat="1" x14ac:dyDescent="0.2">
      <c r="A33" s="23"/>
      <c r="B33" s="68"/>
      <c r="C33" s="119">
        <f>IF($L33="","",VLOOKUP($L33,[1]!Tabelle4[#Data],3, FALSE))</f>
        <v>0.7</v>
      </c>
      <c r="D33" s="164" t="str">
        <f>IF(L33="","",VLOOKUP(L33,[1]!Tabelle4[#Data],2, FALSE))</f>
        <v>Feine Rebe Welschriesl.</v>
      </c>
      <c r="E33" s="165"/>
      <c r="F33" s="127"/>
      <c r="G33" s="128" t="str">
        <f>IF(F33="", "", B33-F33)</f>
        <v/>
      </c>
      <c r="H33" s="132">
        <f>IF($L33="","",VLOOKUP($L33,[1]!Tabelle4[#Data],7, FALSE))</f>
        <v>0</v>
      </c>
      <c r="I33" s="166">
        <f>IF($L33="","",VLOOKUP($L33,[1]!Tabelle4[#Data],4, FALSE))</f>
        <v>3.99</v>
      </c>
      <c r="J33" s="80" t="str">
        <f t="shared" si="1"/>
        <v/>
      </c>
      <c r="K33" s="129"/>
      <c r="L33" s="130">
        <f>[1]Datenbank!A18</f>
        <v>4316077</v>
      </c>
      <c r="M33" s="8">
        <v>606</v>
      </c>
      <c r="N33" s="140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</row>
    <row r="34" spans="1:68" s="9" customFormat="1" x14ac:dyDescent="0.2">
      <c r="A34" s="23"/>
      <c r="B34" s="68"/>
      <c r="C34" s="115">
        <f>IF($L34="","",VLOOKUP($L34,[1]!Tabelle4[#Data],3, FALSE))</f>
        <v>1</v>
      </c>
      <c r="D34" s="164" t="str">
        <f>IF(L34="","",VLOOKUP(L34,[1]!Tabelle4[#Data],2, FALSE))</f>
        <v>Kellerm. Gr. Veltliner</v>
      </c>
      <c r="E34" s="165" t="str">
        <f>([1]!Tabelle5[[#This Row],[Menge]]/6)&amp;"#"</f>
        <v>0#</v>
      </c>
      <c r="F34" s="127"/>
      <c r="G34" s="128" t="str">
        <f t="shared" si="0"/>
        <v/>
      </c>
      <c r="H34" s="78">
        <f>IF($L34="","",VLOOKUP($L34,[1]!Tabelle4[#Data],7, FALSE))</f>
        <v>0</v>
      </c>
      <c r="I34" s="166">
        <v>2.19</v>
      </c>
      <c r="J34" s="80" t="str">
        <f t="shared" si="1"/>
        <v/>
      </c>
      <c r="K34" s="129"/>
      <c r="L34" s="130">
        <f>[1]Datenbank!A19</f>
        <v>1036879</v>
      </c>
      <c r="M34" s="8">
        <v>607</v>
      </c>
      <c r="N34" s="140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</row>
    <row r="35" spans="1:68" s="9" customFormat="1" x14ac:dyDescent="0.2">
      <c r="A35" s="23"/>
      <c r="B35" s="68"/>
      <c r="C35" s="115">
        <f>IF($L35="","",VLOOKUP($L35,[1]!Tabelle4[#Data],3, FALSE))</f>
        <v>1</v>
      </c>
      <c r="D35" s="164" t="str">
        <f>IF(L35="","",VLOOKUP(L35,[1]!Tabelle4[#Data],2, FALSE))</f>
        <v>St. Welschr. Landw.</v>
      </c>
      <c r="E35" s="165" t="str">
        <f>([1]!Tabelle5[[#This Row],[Menge]]/6)&amp;"#"</f>
        <v>0#</v>
      </c>
      <c r="F35" s="127"/>
      <c r="G35" s="128" t="str">
        <f t="shared" si="0"/>
        <v/>
      </c>
      <c r="H35" s="78">
        <f>IF($L35="","",VLOOKUP($L35,[1]!Tabelle4[#Data],7, FALSE))</f>
        <v>0</v>
      </c>
      <c r="I35" s="166">
        <f>IF($L35="","",VLOOKUP($L35,[1]!Tabelle4[#Data],4, FALSE))</f>
        <v>5.49</v>
      </c>
      <c r="J35" s="80" t="str">
        <f t="shared" si="1"/>
        <v/>
      </c>
      <c r="K35" s="129"/>
      <c r="L35" s="130">
        <f>[1]Datenbank!A20</f>
        <v>2015001946736</v>
      </c>
      <c r="M35" s="8">
        <v>608</v>
      </c>
      <c r="N35" s="140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</row>
    <row r="36" spans="1:68" s="9" customFormat="1" x14ac:dyDescent="0.2">
      <c r="A36" s="23"/>
      <c r="B36" s="68"/>
      <c r="C36" s="121">
        <f>IF($L36="","",VLOOKUP($L36,[1]!Tabelle4[#Data],3, FALSE))</f>
        <v>0.75</v>
      </c>
      <c r="D36" s="164" t="str">
        <f>IF(L36="","",VLOOKUP(L36,[1]!Tabelle4[#Data],2, FALSE))</f>
        <v>Sonnl. Welchriesling</v>
      </c>
      <c r="E36" s="165" t="str">
        <f>([1]!Tabelle5[[#This Row],[Menge]]/6)&amp;"#"</f>
        <v>0#</v>
      </c>
      <c r="F36" s="127"/>
      <c r="G36" s="128" t="str">
        <f t="shared" si="0"/>
        <v/>
      </c>
      <c r="H36" s="78">
        <f>IF($L36="","",VLOOKUP($L36,[1]!Tabelle4[#Data],7, FALSE))</f>
        <v>0</v>
      </c>
      <c r="I36" s="166">
        <f>IF($L36="","",VLOOKUP($L36,[1]!Tabelle4[#Data],4, FALSE))</f>
        <v>2.29</v>
      </c>
      <c r="J36" s="80" t="str">
        <f t="shared" si="1"/>
        <v/>
      </c>
      <c r="K36" s="129"/>
      <c r="L36" s="130">
        <f>[1]Datenbank!A21</f>
        <v>2584232</v>
      </c>
      <c r="M36" s="8">
        <v>609</v>
      </c>
      <c r="N36" s="140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</row>
    <row r="37" spans="1:68" s="9" customFormat="1" x14ac:dyDescent="0.2">
      <c r="A37" s="23"/>
      <c r="B37" s="68"/>
      <c r="C37" s="115">
        <f>IF($L37="","",VLOOKUP($L37,[1]!Tabelle4[#Data],3, FALSE))</f>
        <v>0.7</v>
      </c>
      <c r="D37" s="164" t="str">
        <f>IF(L37="","",VLOOKUP(L37,[1]!Tabelle4[#Data],2, FALSE))</f>
        <v>EJ Huat Welschr.</v>
      </c>
      <c r="E37" s="165" t="str">
        <f>([1]!Tabelle5[[#This Row],[Menge]]/6)&amp;"#"</f>
        <v>0#</v>
      </c>
      <c r="F37" s="127"/>
      <c r="G37" s="128" t="str">
        <f t="shared" si="0"/>
        <v/>
      </c>
      <c r="H37" s="78">
        <f>IF($L37="","",VLOOKUP($L37,[1]!Tabelle4[#Data],7, FALSE))</f>
        <v>0</v>
      </c>
      <c r="I37" s="166">
        <f>IF($L37="","",VLOOKUP($L37,[1]!Tabelle4[#Data],4, FALSE))</f>
        <v>4.79</v>
      </c>
      <c r="J37" s="80" t="str">
        <f t="shared" si="1"/>
        <v/>
      </c>
      <c r="K37" s="129"/>
      <c r="L37" s="130">
        <f>[1]Datenbank!A22</f>
        <v>2020002345198</v>
      </c>
      <c r="M37" s="8">
        <v>610</v>
      </c>
      <c r="N37" s="140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</row>
    <row r="38" spans="1:68" s="9" customFormat="1" x14ac:dyDescent="0.2">
      <c r="A38" s="23"/>
      <c r="B38" s="68"/>
      <c r="C38" s="115">
        <f>IF($L38="","",VLOOKUP($L38,[1]!Tabelle4[#Data],3, FALSE))</f>
        <v>0.7</v>
      </c>
      <c r="D38" s="164" t="str">
        <f>IF(L38="","",VLOOKUP(L38,[1]!Tabelle4[#Data],2, FALSE))</f>
        <v>EJ Schilcher</v>
      </c>
      <c r="E38" s="165" t="str">
        <f>([1]!Tabelle5[[#This Row],[Menge]]/6)&amp;"#"</f>
        <v>0#</v>
      </c>
      <c r="F38" s="127"/>
      <c r="G38" s="128" t="str">
        <f t="shared" si="0"/>
        <v/>
      </c>
      <c r="H38" s="78">
        <f>IF($L38="","",VLOOKUP($L38,[1]!Tabelle4[#Data],7, FALSE))</f>
        <v>0</v>
      </c>
      <c r="I38" s="166">
        <f>IF($L38="","",VLOOKUP($L38,[1]!Tabelle4[#Data],4, FALSE))</f>
        <v>5.99</v>
      </c>
      <c r="J38" s="80" t="str">
        <f t="shared" si="1"/>
        <v/>
      </c>
      <c r="K38" s="129"/>
      <c r="L38" s="130">
        <f>[1]Datenbank!A23</f>
        <v>2020000957577</v>
      </c>
      <c r="M38" s="8">
        <v>611</v>
      </c>
      <c r="N38" s="140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</row>
    <row r="39" spans="1:68" s="9" customFormat="1" x14ac:dyDescent="0.2">
      <c r="A39" s="23"/>
      <c r="B39" s="68"/>
      <c r="C39" s="115">
        <f>IF($L39="","",VLOOKUP($L39,[1]!Tabelle4[#Data],3, FALSE))</f>
        <v>1</v>
      </c>
      <c r="D39" s="164" t="str">
        <f>IF(L39="","",VLOOKUP(L39,[1]!Tabelle4[#Data],2, FALSE))</f>
        <v>St. Schilcher Landw.</v>
      </c>
      <c r="E39" s="165" t="str">
        <f>([1]!Tabelle5[[#This Row],[Menge]]/6)&amp;"#"</f>
        <v>0#</v>
      </c>
      <c r="F39" s="127"/>
      <c r="G39" s="128" t="str">
        <f t="shared" si="0"/>
        <v/>
      </c>
      <c r="H39" s="78">
        <f>IF($L39="","",VLOOKUP($L39,[1]!Tabelle4[#Data],7, FALSE))</f>
        <v>0</v>
      </c>
      <c r="I39" s="166">
        <f>IF($L39="","",VLOOKUP($L39,[1]!Tabelle4[#Data],4, FALSE))</f>
        <v>5.99</v>
      </c>
      <c r="J39" s="80" t="str">
        <f t="shared" si="1"/>
        <v/>
      </c>
      <c r="K39" s="129"/>
      <c r="L39" s="130">
        <f>[1]Datenbank!A24</f>
        <v>2015001937185</v>
      </c>
      <c r="M39" s="8">
        <v>612</v>
      </c>
      <c r="N39" s="140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</row>
    <row r="40" spans="1:68" s="9" customFormat="1" x14ac:dyDescent="0.2">
      <c r="A40" s="23"/>
      <c r="B40" s="68"/>
      <c r="C40" s="115">
        <f>IF($L40="","",VLOOKUP($L40,[1]!Tabelle4[#Data],3, FALSE))</f>
        <v>0.7</v>
      </c>
      <c r="D40" s="164" t="str">
        <f>IF(L40="","",VLOOKUP(L40,[1]!Tabelle4[#Data],2, FALSE))</f>
        <v xml:space="preserve">St. Schilcher </v>
      </c>
      <c r="E40" s="165" t="str">
        <f>([1]!Tabelle5[[#This Row],[Menge]]/6)&amp;"#"</f>
        <v>0#</v>
      </c>
      <c r="F40" s="127"/>
      <c r="G40" s="128" t="str">
        <f t="shared" si="0"/>
        <v/>
      </c>
      <c r="H40" s="78">
        <f>IF($L40="","",VLOOKUP($L40,[1]!Tabelle4[#Data],7, FALSE))</f>
        <v>0</v>
      </c>
      <c r="I40" s="166">
        <f>IF($L40="","",VLOOKUP($L40,[1]!Tabelle4[#Data],4, FALSE))</f>
        <v>8.19</v>
      </c>
      <c r="J40" s="80" t="str">
        <f t="shared" si="1"/>
        <v/>
      </c>
      <c r="K40" s="129"/>
      <c r="L40" s="130">
        <f>[1]Datenbank!A25</f>
        <v>2015000134509</v>
      </c>
      <c r="M40" s="8">
        <v>613</v>
      </c>
      <c r="N40" s="140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</row>
    <row r="41" spans="1:68" s="9" customFormat="1" x14ac:dyDescent="0.2">
      <c r="A41" s="23"/>
      <c r="B41" s="68"/>
      <c r="C41" s="115">
        <f>IF($L41="","",VLOOKUP($L41,[1]!Tabelle4[#Data],3, FALSE))</f>
        <v>0.7</v>
      </c>
      <c r="D41" s="164" t="str">
        <f>IF(L41="","",VLOOKUP(L41,[1]!Tabelle4[#Data],2, FALSE))</f>
        <v>St. Sauvignon Blanc</v>
      </c>
      <c r="E41" s="165" t="str">
        <f>([1]!Tabelle5[[#This Row],[Menge]]/6)&amp;"#"</f>
        <v>0#</v>
      </c>
      <c r="F41" s="127"/>
      <c r="G41" s="128" t="str">
        <f t="shared" si="0"/>
        <v/>
      </c>
      <c r="H41" s="78">
        <f>IF($L41="","",VLOOKUP($L41,[1]!Tabelle4[#Data],7, FALSE))</f>
        <v>0</v>
      </c>
      <c r="I41" s="166">
        <f>IF($L41="","",VLOOKUP($L41,[1]!Tabelle4[#Data],4, FALSE))</f>
        <v>9.89</v>
      </c>
      <c r="J41" s="80" t="str">
        <f t="shared" si="1"/>
        <v/>
      </c>
      <c r="K41" s="129"/>
      <c r="L41" s="130">
        <f>[1]Datenbank!A26</f>
        <v>2015000919243</v>
      </c>
      <c r="M41" s="8">
        <v>614</v>
      </c>
      <c r="N41" s="140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</row>
    <row r="42" spans="1:68" s="9" customFormat="1" x14ac:dyDescent="0.2">
      <c r="A42" s="23"/>
      <c r="B42" s="68"/>
      <c r="C42" s="115">
        <f>IF($L42="","",VLOOKUP($L42,[1]!Tabelle4[#Data],3, FALSE))</f>
        <v>0.7</v>
      </c>
      <c r="D42" s="164" t="str">
        <f>IF(L42="","",VLOOKUP(L42,[1]!Tabelle4[#Data],2, FALSE))</f>
        <v>St. Weißburg. KLASSIK</v>
      </c>
      <c r="E42" s="165" t="str">
        <f>([1]!Tabelle5[[#This Row],[Menge]]/6)&amp;"#"</f>
        <v>0#</v>
      </c>
      <c r="F42" s="127"/>
      <c r="G42" s="128" t="str">
        <f t="shared" si="0"/>
        <v/>
      </c>
      <c r="H42" s="78">
        <f>IF($L42="","",VLOOKUP($L42,[1]!Tabelle4[#Data],7, FALSE))</f>
        <v>0</v>
      </c>
      <c r="I42" s="166">
        <f>IF($L42="","",VLOOKUP($L42,[1]!Tabelle4[#Data],4, FALSE))</f>
        <v>7.79</v>
      </c>
      <c r="J42" s="80" t="str">
        <f t="shared" si="1"/>
        <v/>
      </c>
      <c r="K42" s="129"/>
      <c r="L42" s="130">
        <f>[1]Datenbank!A27</f>
        <v>2015000017567</v>
      </c>
      <c r="M42" s="8">
        <v>615</v>
      </c>
      <c r="N42" s="140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</row>
    <row r="43" spans="1:68" s="9" customFormat="1" x14ac:dyDescent="0.2">
      <c r="A43" s="23"/>
      <c r="B43" s="68"/>
      <c r="C43" s="115">
        <f>IF($L43="","",VLOOKUP($L43,[1]!Tabelle4[#Data],3, FALSE))</f>
        <v>0.7</v>
      </c>
      <c r="D43" s="164" t="str">
        <f>IF(L43="","",VLOOKUP(L43,[1]!Tabelle4[#Data],2, FALSE))</f>
        <v>ST. Weißburg. Dorngraben</v>
      </c>
      <c r="E43" s="165" t="str">
        <f>([1]!Tabelle5[[#This Row],[Menge]]/6)&amp;"#"</f>
        <v>0#</v>
      </c>
      <c r="F43" s="127"/>
      <c r="G43" s="128" t="str">
        <f t="shared" si="0"/>
        <v/>
      </c>
      <c r="H43" s="78">
        <f>IF($L43="","",VLOOKUP($L43,[1]!Tabelle4[#Data],7, FALSE))</f>
        <v>0</v>
      </c>
      <c r="I43" s="166">
        <f>IF($L43="","",VLOOKUP($L43,[1]!Tabelle4[#Data],4, FALSE))</f>
        <v>9.7899999999999991</v>
      </c>
      <c r="J43" s="80" t="str">
        <f t="shared" si="1"/>
        <v/>
      </c>
      <c r="K43" s="129"/>
      <c r="L43" s="130">
        <f>[1]Datenbank!A28</f>
        <v>2015001885752</v>
      </c>
      <c r="M43" s="8">
        <v>616</v>
      </c>
      <c r="N43" s="140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</row>
    <row r="44" spans="1:68" s="9" customFormat="1" x14ac:dyDescent="0.2">
      <c r="A44" s="23"/>
      <c r="B44" s="68"/>
      <c r="C44" s="115">
        <f>IF($L44="","",VLOOKUP($L44,[1]!Tabelle4[#Data],3, FALSE))</f>
        <v>0.7</v>
      </c>
      <c r="D44" s="164" t="str">
        <f>IF(L44="","",VLOOKUP(L44,[1]!Tabelle4[#Data],2, FALSE))</f>
        <v>St. Welschriesling</v>
      </c>
      <c r="E44" s="165" t="str">
        <f>([1]!Tabelle5[[#This Row],[Menge]]/6)&amp;"#"</f>
        <v>0#</v>
      </c>
      <c r="F44" s="127"/>
      <c r="G44" s="128" t="str">
        <f t="shared" si="0"/>
        <v/>
      </c>
      <c r="H44" s="78">
        <f>IF($L44="","",VLOOKUP($L44,[1]!Tabelle4[#Data],7, FALSE))</f>
        <v>0</v>
      </c>
      <c r="I44" s="166">
        <f>IF($L44="","",VLOOKUP($L44,[1]!Tabelle4[#Data],4, FALSE))</f>
        <v>7.89</v>
      </c>
      <c r="J44" s="80" t="str">
        <f t="shared" si="1"/>
        <v/>
      </c>
      <c r="K44" s="129"/>
      <c r="L44" s="130">
        <f>[1]Datenbank!A29</f>
        <v>2015000017543</v>
      </c>
      <c r="M44" s="8">
        <v>617</v>
      </c>
      <c r="N44" s="140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</row>
    <row r="45" spans="1:68" s="9" customFormat="1" x14ac:dyDescent="0.2">
      <c r="A45" s="23"/>
      <c r="B45" s="68"/>
      <c r="C45" s="115">
        <f>IF($L45="","",VLOOKUP($L45,[1]!Tabelle4[#Data],3, FALSE))</f>
        <v>1</v>
      </c>
      <c r="D45" s="164" t="str">
        <f>IF(L45="","",VLOOKUP(L45,[1]!Tabelle4[#Data],2, FALSE))</f>
        <v>St. Steira Hugo</v>
      </c>
      <c r="E45" s="165" t="str">
        <f>([1]!Tabelle5[[#This Row],[Menge]]/6)&amp;"#"</f>
        <v>0#</v>
      </c>
      <c r="F45" s="127"/>
      <c r="G45" s="128" t="str">
        <f t="shared" si="0"/>
        <v/>
      </c>
      <c r="H45" s="78">
        <f>IF($L45="","",VLOOKUP($L45,[1]!Tabelle4[#Data],7, FALSE))</f>
        <v>0</v>
      </c>
      <c r="I45" s="166">
        <f>IF($L45="","",VLOOKUP($L45,[1]!Tabelle4[#Data],4, FALSE))</f>
        <v>10.9</v>
      </c>
      <c r="J45" s="80" t="str">
        <f t="shared" si="1"/>
        <v/>
      </c>
      <c r="K45" s="129"/>
      <c r="L45" s="130">
        <f>[1]Datenbank!A30</f>
        <v>2015002080804</v>
      </c>
      <c r="M45" s="8">
        <v>618</v>
      </c>
      <c r="N45" s="140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</row>
    <row r="46" spans="1:68" s="9" customFormat="1" x14ac:dyDescent="0.2">
      <c r="A46" s="23"/>
      <c r="B46" s="68"/>
      <c r="C46" s="115">
        <f>IF($L46="","",VLOOKUP($L46,[1]!Tabelle4[#Data],3, FALSE))</f>
        <v>0.2</v>
      </c>
      <c r="D46" s="164" t="str">
        <f>IF(L46="","",VLOOKUP(L46,[1]!Tabelle4[#Data],2, FALSE))</f>
        <v>St. Steira Hugo Spritz</v>
      </c>
      <c r="E46" s="165" t="str">
        <f>([1]!Tabelle5[[#This Row],[Menge]]/12)&amp;"#"</f>
        <v>0#</v>
      </c>
      <c r="F46" s="127"/>
      <c r="G46" s="128" t="str">
        <f t="shared" si="0"/>
        <v/>
      </c>
      <c r="H46" s="78">
        <f>IF($L46="","",VLOOKUP($L46,[1]!Tabelle4[#Data],7, FALSE))</f>
        <v>0</v>
      </c>
      <c r="I46" s="166">
        <f>IF($L46="","",VLOOKUP($L46,[1]!Tabelle4[#Data],4, FALSE))</f>
        <v>2.19</v>
      </c>
      <c r="J46" s="80" t="str">
        <f t="shared" si="1"/>
        <v/>
      </c>
      <c r="K46" s="129"/>
      <c r="L46" s="130">
        <f>[1]Datenbank!A31</f>
        <v>2015002080811</v>
      </c>
      <c r="M46" s="8">
        <v>619</v>
      </c>
      <c r="N46" s="140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</row>
    <row r="47" spans="1:68" x14ac:dyDescent="0.2">
      <c r="A47" s="23"/>
      <c r="B47" s="68"/>
      <c r="C47" s="115">
        <f>IF($L47="","",VLOOKUP($L47,[1]!Tabelle4[#Data],3, FALSE))</f>
        <v>0.27</v>
      </c>
      <c r="D47" s="164" t="str">
        <f>IF(L47="","",VLOOKUP(L47,[1]!Tabelle4[#Data],2, FALSE))</f>
        <v>St. Steira Spritzer</v>
      </c>
      <c r="E47" s="165" t="str">
        <f>([1]!Tabelle5[[#This Row],[Menge]]/12)&amp;"#"</f>
        <v>0#</v>
      </c>
      <c r="F47" s="127"/>
      <c r="G47" s="128" t="str">
        <f t="shared" si="0"/>
        <v/>
      </c>
      <c r="H47" s="78">
        <f>IF($L47="","",VLOOKUP($L47,[1]!Tabelle4[#Data],7, FALSE))</f>
        <v>0</v>
      </c>
      <c r="I47" s="166">
        <f>IF($L47="","",VLOOKUP($L47,[1]!Tabelle4[#Data],4, FALSE))</f>
        <v>1.99</v>
      </c>
      <c r="J47" s="80" t="str">
        <f t="shared" si="1"/>
        <v/>
      </c>
      <c r="K47" s="129"/>
      <c r="L47" s="130">
        <f>[1]Datenbank!A32</f>
        <v>2015002190275</v>
      </c>
      <c r="M47" s="8">
        <v>620</v>
      </c>
    </row>
    <row r="48" spans="1:68" x14ac:dyDescent="0.2">
      <c r="A48" s="23"/>
      <c r="B48" s="68"/>
      <c r="C48" s="115">
        <f>IF($L48="","",VLOOKUP($L48,[1]!Tabelle4[#Data],3, FALSE))</f>
        <v>0.27</v>
      </c>
      <c r="D48" s="164" t="str">
        <f>IF(L48="","",VLOOKUP(L48,[1]!Tabelle4[#Data],2, FALSE))</f>
        <v xml:space="preserve">St. Schilcher Spritzer </v>
      </c>
      <c r="E48" s="165" t="str">
        <f>([1]!Tabelle5[[#This Row],[Menge]]/6)&amp;"#"</f>
        <v>0#</v>
      </c>
      <c r="F48" s="127"/>
      <c r="G48" s="128" t="str">
        <f t="shared" si="0"/>
        <v/>
      </c>
      <c r="H48" s="78">
        <f>IF($L48="","",VLOOKUP($L48,[1]!Tabelle4[#Data],7, FALSE))</f>
        <v>0</v>
      </c>
      <c r="I48" s="166">
        <f>IF($L48="","",VLOOKUP($L48,[1]!Tabelle4[#Data],4, FALSE))</f>
        <v>1.99</v>
      </c>
      <c r="J48" s="80" t="str">
        <f t="shared" si="1"/>
        <v/>
      </c>
      <c r="K48" s="129"/>
      <c r="L48" s="130">
        <f>[1]Datenbank!A33</f>
        <v>2015002073905</v>
      </c>
      <c r="M48" s="8">
        <v>621</v>
      </c>
    </row>
    <row r="49" spans="1:68" x14ac:dyDescent="0.2">
      <c r="A49" s="23"/>
      <c r="B49" s="68"/>
      <c r="C49" s="115">
        <f>IF($L49="","",VLOOKUP($L49,[1]!Tabelle4[#Data],3, FALSE))</f>
        <v>0.7</v>
      </c>
      <c r="D49" s="164" t="str">
        <f>IF(L49="","",VLOOKUP(L49,[1]!Tabelle4[#Data],2, FALSE))</f>
        <v>Scheiblhofer Legend</v>
      </c>
      <c r="E49" s="165" t="str">
        <f>([1]!Tabelle5[[#This Row],[Menge]]/6)&amp;"#"</f>
        <v>0#</v>
      </c>
      <c r="F49" s="127"/>
      <c r="G49" s="128" t="str">
        <f t="shared" si="0"/>
        <v/>
      </c>
      <c r="H49" s="78">
        <f>IF($L49="","",VLOOKUP($L49,[1]!Tabelle4[#Data],7, FALSE))</f>
        <v>0</v>
      </c>
      <c r="I49" s="166">
        <f>IF($L49="","",VLOOKUP($L49,[1]!Tabelle4[#Data],4, FALSE))</f>
        <v>16.989999999999998</v>
      </c>
      <c r="J49" s="80" t="str">
        <f t="shared" si="1"/>
        <v/>
      </c>
      <c r="K49" s="129"/>
      <c r="L49" s="130">
        <f>[1]Datenbank!A34</f>
        <v>6890407</v>
      </c>
      <c r="M49" s="8">
        <v>622</v>
      </c>
    </row>
    <row r="50" spans="1:68" x14ac:dyDescent="0.2">
      <c r="A50" s="23"/>
      <c r="B50" s="68"/>
      <c r="C50" s="115">
        <f>IF($L50="","",VLOOKUP($L50,[1]!Tabelle4[#Data],3, FALSE))</f>
        <v>0.7</v>
      </c>
      <c r="D50" s="164" t="str">
        <f>IF(L50="","",VLOOKUP(L50,[1]!Tabelle4[#Data],2, FALSE))</f>
        <v xml:space="preserve">Scheiblhofer Big John </v>
      </c>
      <c r="E50" s="165" t="str">
        <f>([1]!Tabelle5[[#This Row],[Menge]]/6)&amp;"#"</f>
        <v>0#</v>
      </c>
      <c r="F50" s="127"/>
      <c r="G50" s="128" t="str">
        <f t="shared" si="0"/>
        <v/>
      </c>
      <c r="H50" s="78">
        <f>IF($L50="","",VLOOKUP($L50,[1]!Tabelle4[#Data],7, FALSE))</f>
        <v>0</v>
      </c>
      <c r="I50" s="166">
        <f>IF($L50="","",VLOOKUP($L50,[1]!Tabelle4[#Data],4, FALSE))</f>
        <v>16.989999999999998</v>
      </c>
      <c r="J50" s="80" t="str">
        <f t="shared" si="1"/>
        <v/>
      </c>
      <c r="K50" s="129"/>
      <c r="L50" s="130">
        <f>[1]Datenbank!A35</f>
        <v>6677190</v>
      </c>
      <c r="M50" s="8">
        <v>630</v>
      </c>
    </row>
    <row r="51" spans="1:68" x14ac:dyDescent="0.2">
      <c r="A51" s="23"/>
      <c r="B51" s="68"/>
      <c r="C51" s="115">
        <f>IF($L51="","",VLOOKUP($L51,[1]!Tabelle4[#Data],3, FALSE))</f>
        <v>0.7</v>
      </c>
      <c r="D51" s="164" t="str">
        <f>IF(L51="","",VLOOKUP(L51,[1]!Tabelle4[#Data],2, FALSE))</f>
        <v>Henkell trocken</v>
      </c>
      <c r="E51" s="165" t="str">
        <f>([1]!Tabelle5[[#This Row],[Menge]]/6)&amp;"#"</f>
        <v>0#</v>
      </c>
      <c r="F51" s="127"/>
      <c r="G51" s="128" t="str">
        <f t="shared" si="0"/>
        <v/>
      </c>
      <c r="H51" s="78">
        <f>IF($L51="","",VLOOKUP($L51,[1]!Tabelle4[#Data],7, FALSE))</f>
        <v>0</v>
      </c>
      <c r="I51" s="166">
        <f>IF($L51="","",VLOOKUP($L51,[1]!Tabelle4[#Data],4, FALSE))</f>
        <v>4.99</v>
      </c>
      <c r="J51" s="80" t="str">
        <f t="shared" si="1"/>
        <v/>
      </c>
      <c r="K51" s="129"/>
      <c r="L51" s="130">
        <f>[1]Datenbank!A36</f>
        <v>217101</v>
      </c>
      <c r="M51" s="8">
        <v>636</v>
      </c>
    </row>
    <row r="52" spans="1:68" x14ac:dyDescent="0.2">
      <c r="A52" s="23"/>
      <c r="B52" s="68"/>
      <c r="C52" s="115">
        <f>IF($L52="","",VLOOKUP($L52,[1]!Tabelle4[#Data],3, FALSE))</f>
        <v>0.7</v>
      </c>
      <c r="D52" s="164" t="str">
        <f>IF(L52="","",VLOOKUP(L52,[1]!Tabelle4[#Data],2, FALSE))</f>
        <v>Kupferberg Gold</v>
      </c>
      <c r="E52" s="165" t="str">
        <f>([1]!Tabelle5[[#This Row],[Menge]]/6)&amp;"#"</f>
        <v>0#</v>
      </c>
      <c r="F52" s="127"/>
      <c r="G52" s="128" t="str">
        <f t="shared" si="0"/>
        <v/>
      </c>
      <c r="H52" s="78">
        <f>IF($L52="","",VLOOKUP($L52,[1]!Tabelle4[#Data],7, FALSE))</f>
        <v>0</v>
      </c>
      <c r="I52" s="166">
        <f>IF($L52="","",VLOOKUP($L52,[1]!Tabelle4[#Data],4, FALSE))</f>
        <v>4.99</v>
      </c>
      <c r="J52" s="80" t="str">
        <f t="shared" si="1"/>
        <v/>
      </c>
      <c r="K52" s="129"/>
      <c r="L52" s="130">
        <f>[1]Datenbank!A37</f>
        <v>217002</v>
      </c>
      <c r="M52" s="8">
        <v>637</v>
      </c>
    </row>
    <row r="53" spans="1:68" x14ac:dyDescent="0.2">
      <c r="A53" s="23"/>
      <c r="B53" s="68"/>
      <c r="C53" s="115">
        <f>IF($L53="","",VLOOKUP($L53,[1]!Tabelle4[#Data],3, FALSE))</f>
        <v>0.7</v>
      </c>
      <c r="D53" s="164" t="str">
        <f>IF(L53="","",VLOOKUP(L53,[1]!Tabelle4[#Data],2, FALSE))</f>
        <v>Martini Asti</v>
      </c>
      <c r="E53" s="165" t="str">
        <f>([1]!Tabelle5[[#This Row],[Menge]]/6)&amp;"#"</f>
        <v>0#</v>
      </c>
      <c r="F53" s="127"/>
      <c r="G53" s="128" t="str">
        <f t="shared" si="0"/>
        <v/>
      </c>
      <c r="H53" s="78">
        <f>IF($L53="","",VLOOKUP($L53,[1]!Tabelle4[#Data],7, FALSE))</f>
        <v>0</v>
      </c>
      <c r="I53" s="166">
        <f>IF($L53="","",VLOOKUP($L53,[1]!Tabelle4[#Data],4, FALSE))</f>
        <v>8.49</v>
      </c>
      <c r="J53" s="80" t="str">
        <f t="shared" si="1"/>
        <v/>
      </c>
      <c r="K53" s="129"/>
      <c r="L53" s="130">
        <f>[1]Datenbank!A38</f>
        <v>6987268</v>
      </c>
      <c r="M53" s="8">
        <v>648</v>
      </c>
    </row>
    <row r="54" spans="1:68" s="9" customFormat="1" x14ac:dyDescent="0.2">
      <c r="A54" s="23"/>
      <c r="B54" s="68"/>
      <c r="C54" s="115">
        <f>IF($L54="","",VLOOKUP($L54,[1]!Tabelle4[#Data],3, FALSE))</f>
        <v>0.7</v>
      </c>
      <c r="D54" s="167" t="str">
        <f>IF(L54="","",VLOOKUP(L54,[1]!Tabelle4[#Data],2, FALSE))</f>
        <v>La Gioiosa Prosecco</v>
      </c>
      <c r="E54" s="165"/>
      <c r="F54" s="127"/>
      <c r="G54" s="128" t="str">
        <f>IF(F54="", "", B54-F54)</f>
        <v/>
      </c>
      <c r="H54" s="132">
        <f>IF($L54="","",VLOOKUP($L54,[1]!Tabelle4[#Data],7, FALSE))</f>
        <v>0</v>
      </c>
      <c r="I54" s="166">
        <f>IF($L54="","",VLOOKUP($L54,[1]!Tabelle4[#Data],4, FALSE))</f>
        <v>2.99</v>
      </c>
      <c r="J54" s="168" t="str">
        <f>IF(F54="",IF(H54="x","keine Komm.",""), G54*I54)</f>
        <v/>
      </c>
      <c r="K54" s="129"/>
      <c r="L54" s="130">
        <f>[1]Datenbank!A39</f>
        <v>4968573</v>
      </c>
      <c r="M54" s="8">
        <v>652</v>
      </c>
      <c r="N54" s="140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</row>
    <row r="55" spans="1:68" s="9" customFormat="1" ht="15.75" x14ac:dyDescent="0.25">
      <c r="A55" s="23"/>
      <c r="B55" s="68"/>
      <c r="C55" s="115">
        <f>IF($L55="","",VLOOKUP($L55,[1]!Tabelle4[#Data],3, FALSE))</f>
        <v>0</v>
      </c>
      <c r="D55" s="120" t="str">
        <f>IF(L55="","",VLOOKUP(L55,[1]!Tabelle4[#Data],2, FALSE))</f>
        <v>Alkoholfreie Getränke</v>
      </c>
      <c r="E55" s="165"/>
      <c r="F55" s="127"/>
      <c r="G55" s="128" t="str">
        <f t="shared" si="0"/>
        <v/>
      </c>
      <c r="H55" s="78">
        <f>IF($L55="","",VLOOKUP($L55,[1]!Tabelle4[#Data],7, FALSE))</f>
        <v>0</v>
      </c>
      <c r="I55" s="166" t="str">
        <f>IF($L55="","",VLOOKUP($L55,[1]!Tabelle4[#Data],4, FALSE))</f>
        <v>-</v>
      </c>
      <c r="J55" s="80" t="str">
        <f t="shared" si="1"/>
        <v/>
      </c>
      <c r="K55" s="129"/>
      <c r="L55" s="130">
        <f>[1]Datenbank!A40</f>
        <v>3</v>
      </c>
      <c r="M55" s="8">
        <v>616</v>
      </c>
      <c r="N55" s="140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</row>
    <row r="56" spans="1:68" s="9" customFormat="1" x14ac:dyDescent="0.2">
      <c r="A56" s="23"/>
      <c r="B56" s="68"/>
      <c r="C56" s="115">
        <f>IF($L56="","",VLOOKUP($L56,[1]!Tabelle4[#Data],3, FALSE))</f>
        <v>1.5</v>
      </c>
      <c r="D56" s="164" t="str">
        <f>IF(L56="","",VLOOKUP(L56,[1]!Tabelle4[#Data],2, FALSE))</f>
        <v>SPAR Minaris prick.</v>
      </c>
      <c r="E56" s="165" t="str">
        <f>([1]!Tabelle5[[#This Row],[Menge]]/6)&amp;"#"</f>
        <v>0#</v>
      </c>
      <c r="F56" s="127"/>
      <c r="G56" s="128" t="str">
        <f t="shared" si="0"/>
        <v/>
      </c>
      <c r="H56" s="78">
        <f>IF($L56="","",VLOOKUP($L56,[1]!Tabelle4[#Data],7, FALSE))</f>
        <v>0</v>
      </c>
      <c r="I56" s="166">
        <f>IF($L56="","",VLOOKUP($L56,[1]!Tabelle4[#Data],4, FALSE))</f>
        <v>0.39</v>
      </c>
      <c r="J56" s="80" t="str">
        <f t="shared" si="1"/>
        <v/>
      </c>
      <c r="K56" s="129"/>
      <c r="L56" s="130">
        <f>[1]Datenbank!A41</f>
        <v>2020002593339</v>
      </c>
      <c r="M56" s="8"/>
      <c r="N56" s="140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</row>
    <row r="57" spans="1:68" s="9" customFormat="1" x14ac:dyDescent="0.2">
      <c r="A57" s="23"/>
      <c r="B57" s="68"/>
      <c r="C57" s="115">
        <f>IF($L57="","",VLOOKUP($L57,[1]!Tabelle4[#Data],3, FALSE))</f>
        <v>1.5</v>
      </c>
      <c r="D57" s="164" t="str">
        <f>IF(L57="","",VLOOKUP(L57,[1]!Tabelle4[#Data],2, FALSE))</f>
        <v>Vöslauer prickelnd</v>
      </c>
      <c r="E57" s="165" t="str">
        <f>([1]!Tabelle5[[#This Row],[Menge]]/6)&amp;"#"</f>
        <v>0#</v>
      </c>
      <c r="F57" s="127"/>
      <c r="G57" s="128" t="str">
        <f t="shared" si="0"/>
        <v/>
      </c>
      <c r="H57" s="78">
        <f>IF($L57="","",VLOOKUP($L57,[1]!Tabelle4[#Data],7, FALSE))</f>
        <v>0</v>
      </c>
      <c r="I57" s="166">
        <f>IF($L57="","",VLOOKUP($L57,[1]!Tabelle4[#Data],4, FALSE))</f>
        <v>0.75</v>
      </c>
      <c r="J57" s="80" t="str">
        <f t="shared" si="1"/>
        <v/>
      </c>
      <c r="K57" s="129"/>
      <c r="L57" s="130">
        <f>[1]Datenbank!A42</f>
        <v>2859057</v>
      </c>
      <c r="M57" s="8">
        <v>617</v>
      </c>
      <c r="N57" s="140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</row>
    <row r="58" spans="1:68" s="9" customFormat="1" x14ac:dyDescent="0.2">
      <c r="A58" s="23"/>
      <c r="B58" s="68"/>
      <c r="C58" s="115">
        <f>IF($L58="","",VLOOKUP($L58,[1]!Tabelle4[#Data],3, FALSE))</f>
        <v>1.5</v>
      </c>
      <c r="D58" s="164" t="str">
        <f>IF(L58="","",VLOOKUP(L58,[1]!Tabelle4[#Data],2, FALSE))</f>
        <v xml:space="preserve">Waldquelle spritzig </v>
      </c>
      <c r="E58" s="165" t="str">
        <f>([1]!Tabelle5[[#This Row],[Menge]]/6)&amp;"#"</f>
        <v>0#</v>
      </c>
      <c r="F58" s="127"/>
      <c r="G58" s="128" t="str">
        <f t="shared" si="0"/>
        <v/>
      </c>
      <c r="H58" s="78">
        <f>IF($L58="","",VLOOKUP($L58,[1]!Tabelle4[#Data],7, FALSE))</f>
        <v>0</v>
      </c>
      <c r="I58" s="166">
        <f>IF($L58="","",VLOOKUP($L58,[1]!Tabelle4[#Data],4, FALSE))</f>
        <v>0.55000000000000004</v>
      </c>
      <c r="J58" s="80" t="str">
        <f t="shared" si="1"/>
        <v/>
      </c>
      <c r="K58" s="129"/>
      <c r="L58" s="130">
        <f>[1]Datenbank!A43</f>
        <v>3405802</v>
      </c>
      <c r="M58" s="8">
        <v>618</v>
      </c>
      <c r="N58" s="140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</row>
    <row r="59" spans="1:68" s="9" customFormat="1" x14ac:dyDescent="0.2">
      <c r="A59" s="23"/>
      <c r="B59" s="68"/>
      <c r="C59" s="115">
        <f>IF($L59="","",VLOOKUP($L59,[1]!Tabelle4[#Data],3, FALSE))</f>
        <v>1</v>
      </c>
      <c r="D59" s="164" t="str">
        <f>IF(L59="","",VLOOKUP(L59,[1]!Tabelle4[#Data],2, FALSE))</f>
        <v>Römerquelle MW  Gl.</v>
      </c>
      <c r="E59" s="165" t="str">
        <f>([1]!Tabelle5[[#This Row],[Menge]]/6)&amp;"#"</f>
        <v>0#</v>
      </c>
      <c r="F59" s="127"/>
      <c r="G59" s="128" t="str">
        <f t="shared" si="0"/>
        <v/>
      </c>
      <c r="H59" s="78">
        <f>IF($L59="","",VLOOKUP($L59,[1]!Tabelle4[#Data],7, FALSE))</f>
        <v>0</v>
      </c>
      <c r="I59" s="166">
        <f>IF($L59="","",VLOOKUP($L59,[1]!Tabelle4[#Data],4, FALSE))</f>
        <v>0.59</v>
      </c>
      <c r="J59" s="80" t="str">
        <f t="shared" si="1"/>
        <v/>
      </c>
      <c r="K59" s="129"/>
      <c r="L59" s="130">
        <f>[1]Datenbank!A44</f>
        <v>238953</v>
      </c>
      <c r="M59" s="8">
        <v>619</v>
      </c>
      <c r="N59" s="140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</row>
    <row r="60" spans="1:68" x14ac:dyDescent="0.2">
      <c r="A60" s="23"/>
      <c r="B60" s="68"/>
      <c r="C60" s="115">
        <f>IF($L60="","",VLOOKUP($L60,[1]!Tabelle4[#Data],3, FALSE))</f>
        <v>1</v>
      </c>
      <c r="D60" s="164" t="str">
        <f>IF(L60="","",VLOOKUP(L60,[1]!Tabelle4[#Data],2, FALSE))</f>
        <v>Vöslauer pr. MW Gl.</v>
      </c>
      <c r="E60" s="165" t="str">
        <f>([1]!Tabelle5[[#This Row],[Menge]]/8)&amp;"#"</f>
        <v>0#</v>
      </c>
      <c r="F60" s="127"/>
      <c r="G60" s="128" t="str">
        <f t="shared" si="0"/>
        <v/>
      </c>
      <c r="H60" s="78">
        <f>IF($L60="","",VLOOKUP($L60,[1]!Tabelle4[#Data],7, FALSE))</f>
        <v>0</v>
      </c>
      <c r="I60" s="166">
        <f>IF($L60="","",VLOOKUP($L60,[1]!Tabelle4[#Data],4, FALSE))</f>
        <v>0.75</v>
      </c>
      <c r="J60" s="80" t="str">
        <f t="shared" si="1"/>
        <v/>
      </c>
      <c r="K60" s="129"/>
      <c r="L60" s="130">
        <f>[1]Datenbank!A45</f>
        <v>7088810</v>
      </c>
      <c r="M60" s="8">
        <v>620</v>
      </c>
    </row>
    <row r="61" spans="1:68" x14ac:dyDescent="0.2">
      <c r="A61" s="23"/>
      <c r="B61" s="68"/>
      <c r="C61" s="115">
        <f>IF($L61="","",VLOOKUP($L61,[1]!Tabelle4[#Data],3, FALSE))</f>
        <v>1</v>
      </c>
      <c r="D61" s="164" t="str">
        <f>IF(L61="","",VLOOKUP(L61,[1]!Tabelle4[#Data],2, FALSE))</f>
        <v>Minaris Prickelnd</v>
      </c>
      <c r="E61" s="165" t="str">
        <f>([1]!Tabelle5[[#This Row],[Menge]]/6)&amp;"#"</f>
        <v>0#</v>
      </c>
      <c r="F61" s="127"/>
      <c r="G61" s="128" t="str">
        <f t="shared" si="0"/>
        <v/>
      </c>
      <c r="H61" s="78">
        <f>IF($L61="","",VLOOKUP($L61,[1]!Tabelle4[#Data],7, FALSE))</f>
        <v>0</v>
      </c>
      <c r="I61" s="166">
        <f>IF($L61="","",VLOOKUP($L61,[1]!Tabelle4[#Data],4, FALSE))</f>
        <v>0.45</v>
      </c>
      <c r="J61" s="80" t="str">
        <f t="shared" si="1"/>
        <v/>
      </c>
      <c r="K61" s="129"/>
      <c r="L61" s="130">
        <f>[1]Datenbank!A46</f>
        <v>622639</v>
      </c>
      <c r="M61" s="8">
        <v>621</v>
      </c>
    </row>
    <row r="62" spans="1:68" x14ac:dyDescent="0.2">
      <c r="A62" s="23"/>
      <c r="B62" s="68"/>
      <c r="C62" s="115">
        <f>IF($L62="","",VLOOKUP($L62,[1]!Tabelle4[#Data],3, FALSE))</f>
        <v>1</v>
      </c>
      <c r="D62" s="164" t="str">
        <f>IF(L62="","",VLOOKUP(L62,[1]!Tabelle4[#Data],2, FALSE))</f>
        <v>Peterquelle</v>
      </c>
      <c r="E62" s="165" t="str">
        <f>([1]!Tabelle5[[#This Row],[Menge]]/6)&amp;"#"</f>
        <v>0#</v>
      </c>
      <c r="F62" s="127"/>
      <c r="G62" s="128" t="str">
        <f t="shared" si="0"/>
        <v/>
      </c>
      <c r="H62" s="78">
        <f>IF($L62="","",VLOOKUP($L62,[1]!Tabelle4[#Data],7, FALSE))</f>
        <v>0</v>
      </c>
      <c r="I62" s="166">
        <f>IF($L62="","",VLOOKUP($L62,[1]!Tabelle4[#Data],4, FALSE))</f>
        <v>0.79</v>
      </c>
      <c r="J62" s="80" t="str">
        <f t="shared" si="1"/>
        <v/>
      </c>
      <c r="K62" s="129"/>
      <c r="L62" s="130">
        <f>[1]Datenbank!A47</f>
        <v>3350478</v>
      </c>
      <c r="M62" s="8">
        <v>622</v>
      </c>
    </row>
    <row r="63" spans="1:68" x14ac:dyDescent="0.2">
      <c r="A63" s="23"/>
      <c r="B63" s="68"/>
      <c r="C63" s="115" t="str">
        <f>IF($L63="","",VLOOKUP($L63,[1]!Tabelle4[#Data],3, FALSE))</f>
        <v xml:space="preserve">1,5 lt. </v>
      </c>
      <c r="D63" s="164" t="str">
        <f>IF(L63="","",VLOOKUP(L63,[1]!Tabelle4[#Data],2, FALSE))</f>
        <v xml:space="preserve">Coca Cola 1,5 Lt. </v>
      </c>
      <c r="E63" s="165" t="str">
        <f>([1]!Tabelle5[[#This Row],[Menge]]/4)&amp;"#"</f>
        <v>0#</v>
      </c>
      <c r="F63" s="127"/>
      <c r="G63" s="128" t="str">
        <f t="shared" si="0"/>
        <v/>
      </c>
      <c r="H63" s="78">
        <f>IF($L63="","",VLOOKUP($L63,[1]!Tabelle4[#Data],7, FALSE))</f>
        <v>0</v>
      </c>
      <c r="I63" s="166">
        <f>IF($L63="","",VLOOKUP($L63,[1]!Tabelle4[#Data],4, FALSE))</f>
        <v>1.89</v>
      </c>
      <c r="J63" s="80" t="str">
        <f t="shared" si="1"/>
        <v/>
      </c>
      <c r="K63" s="129"/>
      <c r="L63" s="130">
        <f>[1]Datenbank!A48</f>
        <v>7088544</v>
      </c>
      <c r="M63" s="8">
        <v>630</v>
      </c>
    </row>
    <row r="64" spans="1:68" x14ac:dyDescent="0.2">
      <c r="A64" s="23"/>
      <c r="B64" s="68"/>
      <c r="C64" s="115" t="str">
        <f>IF($L64="","",VLOOKUP($L64,[1]!Tabelle4[#Data],3, FALSE))</f>
        <v xml:space="preserve">2lt. </v>
      </c>
      <c r="D64" s="164" t="str">
        <f>IF(L64="","",VLOOKUP(L64,[1]!Tabelle4[#Data],2, FALSE))</f>
        <v xml:space="preserve">Coca Cola 2 Lt. </v>
      </c>
      <c r="E64" s="165" t="str">
        <f>([1]!Tabelle5[[#This Row],[Menge]]/4)&amp;"#"</f>
        <v>0#</v>
      </c>
      <c r="F64" s="127"/>
      <c r="G64" s="128" t="str">
        <f t="shared" si="0"/>
        <v/>
      </c>
      <c r="H64" s="78">
        <f>IF($L64="","",VLOOKUP($L64,[1]!Tabelle4[#Data],7, FALSE))</f>
        <v>0</v>
      </c>
      <c r="I64" s="166">
        <f>IF($L64="","",VLOOKUP($L64,[1]!Tabelle4[#Data],4, FALSE))</f>
        <v>2.35</v>
      </c>
      <c r="J64" s="80" t="str">
        <f t="shared" si="1"/>
        <v/>
      </c>
      <c r="K64" s="129"/>
      <c r="L64" s="130">
        <f>[1]Datenbank!A49</f>
        <v>5987702</v>
      </c>
      <c r="M64" s="8">
        <v>636</v>
      </c>
    </row>
    <row r="65" spans="1:68" x14ac:dyDescent="0.2">
      <c r="A65" s="23"/>
      <c r="B65" s="68"/>
      <c r="C65" s="115">
        <f>IF($L65="","",VLOOKUP($L65,[1]!Tabelle4[#Data],3, FALSE))</f>
        <v>1.5</v>
      </c>
      <c r="D65" s="164" t="str">
        <f>IF(L65="","",VLOOKUP(L65,[1]!Tabelle4[#Data],2, FALSE))</f>
        <v>Fanta 1,5Lt</v>
      </c>
      <c r="E65" s="165" t="str">
        <f>([1]!Tabelle5[[#This Row],[Menge]]/4)&amp;"#"</f>
        <v>0#</v>
      </c>
      <c r="F65" s="127"/>
      <c r="G65" s="128" t="str">
        <f t="shared" si="0"/>
        <v/>
      </c>
      <c r="H65" s="78">
        <f>IF($L65="","",VLOOKUP($L65,[1]!Tabelle4[#Data],7, FALSE))</f>
        <v>0</v>
      </c>
      <c r="I65" s="166">
        <f>IF($L65="","",VLOOKUP($L65,[1]!Tabelle4[#Data],4, FALSE))</f>
        <v>1.89</v>
      </c>
      <c r="J65" s="80" t="str">
        <f t="shared" si="1"/>
        <v/>
      </c>
      <c r="K65" s="129"/>
      <c r="L65" s="130">
        <f>[1]Datenbank!A50</f>
        <v>7093043</v>
      </c>
      <c r="M65" s="8">
        <v>637</v>
      </c>
    </row>
    <row r="66" spans="1:68" x14ac:dyDescent="0.2">
      <c r="A66" s="23"/>
      <c r="B66" s="68"/>
      <c r="C66" s="115">
        <f>IF($L66="","",VLOOKUP($L66,[1]!Tabelle4[#Data],3, FALSE))</f>
        <v>2</v>
      </c>
      <c r="D66" s="164" t="str">
        <f>IF(L66="","",VLOOKUP(L66,[1]!Tabelle4[#Data],2, FALSE))</f>
        <v>Fanta 2 Lt.</v>
      </c>
      <c r="E66" s="165" t="str">
        <f>([1]!Tabelle5[[#This Row],[Menge]]/4)&amp;"#"</f>
        <v>0#</v>
      </c>
      <c r="F66" s="127"/>
      <c r="G66" s="128" t="str">
        <f t="shared" si="0"/>
        <v/>
      </c>
      <c r="H66" s="78">
        <f>IF($L66="","",VLOOKUP($L66,[1]!Tabelle4[#Data],7, FALSE))</f>
        <v>0</v>
      </c>
      <c r="I66" s="166">
        <f>IF($L66="","",VLOOKUP($L66,[1]!Tabelle4[#Data],4, FALSE))</f>
        <v>2.35</v>
      </c>
      <c r="J66" s="80" t="str">
        <f t="shared" si="1"/>
        <v/>
      </c>
      <c r="K66" s="129"/>
      <c r="L66" s="130">
        <f>[1]Datenbank!A51</f>
        <v>5987740</v>
      </c>
      <c r="M66" s="8">
        <v>630</v>
      </c>
    </row>
    <row r="67" spans="1:68" x14ac:dyDescent="0.2">
      <c r="A67" s="23"/>
      <c r="B67" s="68"/>
      <c r="C67" s="115">
        <f>IF($L67="","",VLOOKUP($L67,[1]!Tabelle4[#Data],3, FALSE))</f>
        <v>1.5</v>
      </c>
      <c r="D67" s="164" t="str">
        <f>IF(L67="","",VLOOKUP(L67,[1]!Tabelle4[#Data],2, FALSE))</f>
        <v xml:space="preserve">Spirte 1,5Lt. </v>
      </c>
      <c r="E67" s="165" t="str">
        <f>([1]!Tabelle5[[#This Row],[Menge]]/4)&amp;"#"</f>
        <v>0#</v>
      </c>
      <c r="F67" s="127"/>
      <c r="G67" s="128" t="str">
        <f t="shared" si="0"/>
        <v/>
      </c>
      <c r="H67" s="78">
        <f>IF($L67="","",VLOOKUP($L67,[1]!Tabelle4[#Data],7, FALSE))</f>
        <v>0</v>
      </c>
      <c r="I67" s="166">
        <f>IF($L67="","",VLOOKUP($L67,[1]!Tabelle4[#Data],4, FALSE))</f>
        <v>1.89</v>
      </c>
      <c r="J67" s="80" t="str">
        <f t="shared" si="1"/>
        <v/>
      </c>
      <c r="K67" s="129"/>
      <c r="L67" s="130">
        <f>[1]Datenbank!A52</f>
        <v>7094675</v>
      </c>
      <c r="M67" s="8">
        <v>636</v>
      </c>
    </row>
    <row r="68" spans="1:68" x14ac:dyDescent="0.2">
      <c r="A68" s="23"/>
      <c r="B68" s="122"/>
      <c r="C68" s="115">
        <f>IF($L68="","",VLOOKUP($L68,[1]!Tabelle4[#Data],3, FALSE))</f>
        <v>1.5</v>
      </c>
      <c r="D68" s="164" t="str">
        <f>IF(L68="","",VLOOKUP(L68,[1]!Tabelle4[#Data],2, FALSE))</f>
        <v>Almdudler 1,5Lt</v>
      </c>
      <c r="E68" s="165" t="str">
        <f>([1]!Tabelle5[[#This Row],[Menge]]/6)&amp;"#"</f>
        <v>0#</v>
      </c>
      <c r="F68" s="127"/>
      <c r="G68" s="128" t="str">
        <f t="shared" si="0"/>
        <v/>
      </c>
      <c r="H68" s="78">
        <f>IF($L68="","",VLOOKUP($L68,[1]!Tabelle4[#Data],7, FALSE))</f>
        <v>0</v>
      </c>
      <c r="I68" s="166">
        <f>IF($L68="","",VLOOKUP($L68,[1]!Tabelle4[#Data],4, FALSE))</f>
        <v>1.95</v>
      </c>
      <c r="J68" s="80" t="str">
        <f t="shared" si="1"/>
        <v/>
      </c>
      <c r="K68" s="129"/>
      <c r="L68" s="130">
        <f>[1]Datenbank!A53</f>
        <v>7094569</v>
      </c>
      <c r="M68" s="8"/>
    </row>
    <row r="69" spans="1:68" x14ac:dyDescent="0.2">
      <c r="A69" s="23"/>
      <c r="B69" s="68"/>
      <c r="C69" s="115">
        <f>IF($L69="","",VLOOKUP($L69,[1]!Tabelle4[#Data],3, FALSE))</f>
        <v>2</v>
      </c>
      <c r="D69" s="164" t="str">
        <f>IF(L69="","",VLOOKUP(L69,[1]!Tabelle4[#Data],2, FALSE))</f>
        <v>Almdudler 2Lt</v>
      </c>
      <c r="E69" s="165" t="str">
        <f>([1]!Tabelle5[[#This Row],[Menge]]/4)&amp;"#"</f>
        <v>0#</v>
      </c>
      <c r="F69" s="127"/>
      <c r="G69" s="128" t="str">
        <f t="shared" si="0"/>
        <v/>
      </c>
      <c r="H69" s="78">
        <f>IF($L69="","",VLOOKUP($L69,[1]!Tabelle4[#Data],7, FALSE))</f>
        <v>0</v>
      </c>
      <c r="I69" s="166">
        <f>IF($L69="","",VLOOKUP($L69,[1]!Tabelle4[#Data],4, FALSE))</f>
        <v>2.29</v>
      </c>
      <c r="J69" s="80" t="str">
        <f t="shared" si="1"/>
        <v/>
      </c>
      <c r="K69" s="129"/>
      <c r="L69" s="130">
        <f>[1]Datenbank!A54</f>
        <v>4262190</v>
      </c>
      <c r="M69" s="8">
        <v>637</v>
      </c>
    </row>
    <row r="70" spans="1:68" x14ac:dyDescent="0.2">
      <c r="A70" s="23"/>
      <c r="B70" s="68"/>
      <c r="C70" s="119">
        <f>IF($L70="","",VLOOKUP($L70,[1]!Tabelle4[#Data],3, FALSE))</f>
        <v>1.5</v>
      </c>
      <c r="D70" s="164" t="str">
        <f>IF(L70="","",VLOOKUP(L70,[1]!Tabelle4[#Data],2, FALSE))</f>
        <v>Sch. Bombe Himbeer</v>
      </c>
      <c r="E70" s="165" t="str">
        <f>([1]!Tabelle5[[#This Row],[Menge]]/6)&amp;"#"</f>
        <v>0#</v>
      </c>
      <c r="F70" s="127"/>
      <c r="G70" s="128" t="str">
        <f t="shared" si="0"/>
        <v/>
      </c>
      <c r="H70" s="132">
        <f>IF($L70="","",VLOOKUP($L70,[1]!Tabelle4[#Data],7, FALSE))</f>
        <v>0</v>
      </c>
      <c r="I70" s="166">
        <f>IF($L70="","",VLOOKUP($L70,[1]!Tabelle4[#Data],4, FALSE))</f>
        <v>1.19</v>
      </c>
      <c r="J70" s="80" t="str">
        <f t="shared" si="1"/>
        <v/>
      </c>
      <c r="K70" s="129"/>
      <c r="L70" s="130">
        <f>[1]Datenbank!A55</f>
        <v>1180619</v>
      </c>
      <c r="M70" s="8">
        <v>636</v>
      </c>
    </row>
    <row r="71" spans="1:68" x14ac:dyDescent="0.2">
      <c r="A71" s="23"/>
      <c r="B71" s="68"/>
      <c r="C71" s="115">
        <f>IF($L71="","",VLOOKUP($L71,[1]!Tabelle4[#Data],3, FALSE))</f>
        <v>1</v>
      </c>
      <c r="D71" s="169" t="str">
        <f>IF(L71="","",VLOOKUP(L71,[1]!Tabelle4[#Data],2, FALSE))</f>
        <v>Brantl Rot</v>
      </c>
      <c r="E71" s="165" t="str">
        <f>([1]!Tabelle5[[#This Row],[Menge]]/12)&amp;"#"</f>
        <v>0#</v>
      </c>
      <c r="F71" s="127"/>
      <c r="G71" s="128" t="str">
        <f t="shared" si="0"/>
        <v/>
      </c>
      <c r="H71" s="78">
        <f>IF($L71="","",VLOOKUP($L71,[1]!Tabelle4[#Data],7, FALSE))</f>
        <v>0</v>
      </c>
      <c r="I71" s="166">
        <f>IF($L71="","",VLOOKUP($L71,[1]!Tabelle4[#Data],4, FALSE))</f>
        <v>1.6</v>
      </c>
      <c r="J71" s="80" t="str">
        <f t="shared" si="1"/>
        <v/>
      </c>
      <c r="K71" s="129"/>
      <c r="L71" s="130">
        <f>[1]Datenbank!A56</f>
        <v>4844785</v>
      </c>
      <c r="M71" s="8">
        <v>637</v>
      </c>
    </row>
    <row r="72" spans="1:68" x14ac:dyDescent="0.2">
      <c r="A72" s="23"/>
      <c r="B72" s="122"/>
      <c r="C72" s="115">
        <f>IF($L72="","",VLOOKUP($L72,[1]!Tabelle4[#Data],3, FALSE))</f>
        <v>1.5</v>
      </c>
      <c r="D72" s="169" t="str">
        <f>IF(L72="","",VLOOKUP(L72,[1]!Tabelle4[#Data],2, FALSE))</f>
        <v>Spar Fresh Cola</v>
      </c>
      <c r="E72" s="165" t="str">
        <f>([1]!Tabelle5[[#This Row],[Menge]]/6)&amp;"#"</f>
        <v>0#</v>
      </c>
      <c r="F72" s="127"/>
      <c r="G72" s="128" t="str">
        <f t="shared" si="0"/>
        <v/>
      </c>
      <c r="H72" s="78">
        <f>IF($L72="","",VLOOKUP($L72,[1]!Tabelle4[#Data],7, FALSE))</f>
        <v>0</v>
      </c>
      <c r="I72" s="166">
        <f>IF($L72="","",VLOOKUP($L72,[1]!Tabelle4[#Data],4, FALSE))</f>
        <v>0.95</v>
      </c>
      <c r="J72" s="80" t="str">
        <f t="shared" si="1"/>
        <v/>
      </c>
      <c r="K72" s="129"/>
      <c r="L72" s="130">
        <f>[1]Datenbank!A57</f>
        <v>4345923</v>
      </c>
      <c r="M72" s="8"/>
    </row>
    <row r="73" spans="1:68" x14ac:dyDescent="0.2">
      <c r="A73" s="23"/>
      <c r="B73" s="68"/>
      <c r="C73" s="115">
        <f>IF($L73="","",VLOOKUP($L73,[1]!Tabelle4[#Data],3, FALSE))</f>
        <v>1.5</v>
      </c>
      <c r="D73" s="169" t="str">
        <f>IF(L73="","",VLOOKUP(L73,[1]!Tabelle4[#Data],2, FALSE))</f>
        <v>Spar Fresh Kräuter</v>
      </c>
      <c r="E73" s="165" t="str">
        <f>([1]!Tabelle5[[#This Row],[Menge]]/6)&amp;"#"</f>
        <v>0#</v>
      </c>
      <c r="F73" s="127"/>
      <c r="G73" s="128" t="str">
        <f t="shared" si="0"/>
        <v/>
      </c>
      <c r="H73" s="78">
        <f>IF($L73="","",VLOOKUP($L73,[1]!Tabelle4[#Data],7, FALSE))</f>
        <v>0</v>
      </c>
      <c r="I73" s="166">
        <f>IF($L73="","",VLOOKUP($L73,[1]!Tabelle4[#Data],4, FALSE))</f>
        <v>0.95</v>
      </c>
      <c r="J73" s="80" t="str">
        <f t="shared" si="1"/>
        <v/>
      </c>
      <c r="K73" s="129"/>
      <c r="L73" s="130">
        <f>[1]Datenbank!A58</f>
        <v>4785309</v>
      </c>
      <c r="M73" s="8">
        <v>648</v>
      </c>
    </row>
    <row r="74" spans="1:68" s="9" customFormat="1" ht="15" customHeight="1" x14ac:dyDescent="0.2">
      <c r="A74" s="23"/>
      <c r="B74" s="68"/>
      <c r="C74" s="119">
        <f>IF($L74="","",VLOOKUP($L74,[1]!Tabelle4[#Data],3, FALSE))</f>
        <v>1.5</v>
      </c>
      <c r="D74" s="169" t="str">
        <f>IF(L74="","",VLOOKUP(L74,[1]!Tabelle4[#Data],2, FALSE))</f>
        <v>Spar Fresh Orange</v>
      </c>
      <c r="E74" s="165" t="str">
        <f>([1]!Tabelle5[[#This Row],[Menge]]/6)&amp;"#"</f>
        <v>0#</v>
      </c>
      <c r="F74" s="127"/>
      <c r="G74" s="128" t="str">
        <f t="shared" si="0"/>
        <v/>
      </c>
      <c r="H74" s="132">
        <f>IF($L74="","",VLOOKUP($L74,[1]!Tabelle4[#Data],7, FALSE))</f>
        <v>0</v>
      </c>
      <c r="I74" s="166">
        <f>IF($L74="","",VLOOKUP($L74,[1]!Tabelle4[#Data],4, FALSE))</f>
        <v>0.95</v>
      </c>
      <c r="J74" s="80" t="str">
        <f t="shared" si="1"/>
        <v/>
      </c>
      <c r="K74" s="129"/>
      <c r="L74" s="130">
        <f>[1]Datenbank!A59</f>
        <v>4346128</v>
      </c>
      <c r="M74" s="8">
        <v>649</v>
      </c>
      <c r="N74" s="140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</row>
    <row r="75" spans="1:68" s="9" customFormat="1" x14ac:dyDescent="0.2">
      <c r="A75" s="23"/>
      <c r="B75" s="68"/>
      <c r="C75" s="115">
        <f>IF($L75="","",VLOOKUP($L75,[1]!Tabelle4[#Data],3, FALSE))</f>
        <v>1.5</v>
      </c>
      <c r="D75" s="169" t="str">
        <f>IF(L75="","",VLOOKUP(L75,[1]!Tabelle4[#Data],2, FALSE))</f>
        <v>Rauch Eistee Pfirsich</v>
      </c>
      <c r="E75" s="165" t="str">
        <f>([1]!Tabelle5[[#This Row],[Menge]]/6)&amp;"#"</f>
        <v>0#</v>
      </c>
      <c r="F75" s="127"/>
      <c r="G75" s="128" t="str">
        <f t="shared" si="0"/>
        <v/>
      </c>
      <c r="H75" s="78">
        <f>IF($L75="","",VLOOKUP($L75,[1]!Tabelle4[#Data],7, FALSE))</f>
        <v>0</v>
      </c>
      <c r="I75" s="166">
        <f>IF($L75="","",VLOOKUP($L75,[1]!Tabelle4[#Data],4, FALSE))</f>
        <v>1.79</v>
      </c>
      <c r="J75" s="80" t="str">
        <f t="shared" si="1"/>
        <v/>
      </c>
      <c r="K75" s="129"/>
      <c r="L75" s="130">
        <f>[1]Datenbank!A60</f>
        <v>4104797</v>
      </c>
      <c r="M75" s="8">
        <v>619</v>
      </c>
      <c r="N75" s="140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</row>
    <row r="76" spans="1:68" x14ac:dyDescent="0.2">
      <c r="A76" s="23"/>
      <c r="B76" s="68"/>
      <c r="C76" s="115">
        <f>IF($L76="","",VLOOKUP($L76,[1]!Tabelle4[#Data],3, FALSE))</f>
        <v>1</v>
      </c>
      <c r="D76" s="169" t="str">
        <f>IF(L76="","",VLOOKUP(L76,[1]!Tabelle4[#Data],2, FALSE))</f>
        <v>Spar Tonic</v>
      </c>
      <c r="E76" s="165" t="str">
        <f>([1]!Tabelle5[[#This Row],[Menge]]/6)&amp;"#"</f>
        <v>0#</v>
      </c>
      <c r="F76" s="127"/>
      <c r="G76" s="128" t="str">
        <f t="shared" si="0"/>
        <v/>
      </c>
      <c r="H76" s="78">
        <f>IF($L76="","",VLOOKUP($L76,[1]!Tabelle4[#Data],7, FALSE))</f>
        <v>0</v>
      </c>
      <c r="I76" s="166">
        <f>IF($L76="","",VLOOKUP($L76,[1]!Tabelle4[#Data],4, FALSE))</f>
        <v>0.89</v>
      </c>
      <c r="J76" s="80" t="str">
        <f t="shared" si="1"/>
        <v/>
      </c>
      <c r="K76" s="129"/>
      <c r="L76" s="130">
        <f>[1]Datenbank!A61</f>
        <v>2020002518042</v>
      </c>
      <c r="M76" s="8">
        <v>620</v>
      </c>
    </row>
    <row r="77" spans="1:68" x14ac:dyDescent="0.2">
      <c r="A77" s="23"/>
      <c r="B77" s="68"/>
      <c r="C77" s="115" t="str">
        <f>IF($L77="","",VLOOKUP($L77,[1]!Tabelle4[#Data],3, FALSE))</f>
        <v>6x0,5</v>
      </c>
      <c r="D77" s="169" t="str">
        <f>IF(L77="","",VLOOKUP(L77,[1]!Tabelle4[#Data],2, FALSE))</f>
        <v>Spar Mineralw. Pr.</v>
      </c>
      <c r="E77" s="165" t="str">
        <f>([1]!Tabelle5[[#This Row],[Menge]]/4)&amp;"#"</f>
        <v>0#</v>
      </c>
      <c r="F77" s="127"/>
      <c r="G77" s="128" t="str">
        <f t="shared" si="0"/>
        <v/>
      </c>
      <c r="H77" s="78">
        <f>IF($L77="","",VLOOKUP($L77,[1]!Tabelle4[#Data],7, FALSE))</f>
        <v>0</v>
      </c>
      <c r="I77" s="166">
        <f>IF($L77="","",VLOOKUP($L77,[1]!Tabelle4[#Data],4, FALSE))</f>
        <v>1.62</v>
      </c>
      <c r="J77" s="80" t="str">
        <f t="shared" si="1"/>
        <v/>
      </c>
      <c r="K77" s="129"/>
      <c r="L77" s="130">
        <f>[1]Datenbank!A62</f>
        <v>2020002593445</v>
      </c>
      <c r="M77" s="8">
        <v>621</v>
      </c>
    </row>
    <row r="78" spans="1:68" x14ac:dyDescent="0.2">
      <c r="A78" s="23"/>
      <c r="B78" s="68"/>
      <c r="C78" s="115" t="str">
        <f>IF($L78="","",VLOOKUP($L78,[1]!Tabelle4[#Data],3, FALSE))</f>
        <v>6x0,5</v>
      </c>
      <c r="D78" s="169" t="str">
        <f>IF(L78="","",VLOOKUP(L78,[1]!Tabelle4[#Data],2, FALSE))</f>
        <v>Spar Mineralw. Still</v>
      </c>
      <c r="E78" s="165" t="str">
        <f>([1]!Tabelle5[[#This Row],[Menge]]/4)&amp;"#"</f>
        <v>0#</v>
      </c>
      <c r="F78" s="127"/>
      <c r="G78" s="128" t="str">
        <f t="shared" si="0"/>
        <v/>
      </c>
      <c r="H78" s="78">
        <f>IF($L78="","",VLOOKUP($L78,[1]!Tabelle4[#Data],7, FALSE))</f>
        <v>0</v>
      </c>
      <c r="I78" s="166">
        <f>IF($L78="","",VLOOKUP($L78,[1]!Tabelle4[#Data],4, FALSE))</f>
        <v>1.62</v>
      </c>
      <c r="J78" s="80" t="str">
        <f t="shared" si="1"/>
        <v/>
      </c>
      <c r="K78" s="129"/>
      <c r="L78" s="130">
        <f>[1]Datenbank!A63</f>
        <v>2020002593377</v>
      </c>
    </row>
    <row r="79" spans="1:68" x14ac:dyDescent="0.2">
      <c r="A79" s="23"/>
      <c r="B79" s="68"/>
      <c r="C79" s="115">
        <f>IF($L79="","",VLOOKUP($L79,[1]!Tabelle4[#Data],3, FALSE))</f>
        <v>0.5</v>
      </c>
      <c r="D79" s="169" t="str">
        <f>IF(L79="","",VLOOKUP(L79,[1]!Tabelle4[#Data],2, FALSE))</f>
        <v>Coca Cola</v>
      </c>
      <c r="E79" s="165" t="str">
        <f>([1]!Tabelle5[[#This Row],[Menge]]/24)&amp;"#"</f>
        <v>0#</v>
      </c>
      <c r="F79" s="127"/>
      <c r="G79" s="128" t="str">
        <f t="shared" si="0"/>
        <v/>
      </c>
      <c r="H79" s="78">
        <f>IF($L79="","",VLOOKUP($L79,[1]!Tabelle4[#Data],7, FALSE))</f>
        <v>0</v>
      </c>
      <c r="I79" s="166">
        <f>IF($L79="","",VLOOKUP($L79,[1]!Tabelle4[#Data],4, FALSE))</f>
        <v>1.29</v>
      </c>
      <c r="J79" s="80" t="str">
        <f t="shared" si="1"/>
        <v/>
      </c>
      <c r="K79" s="129"/>
      <c r="L79" s="130">
        <f>[1]Datenbank!A64</f>
        <v>694209</v>
      </c>
      <c r="M79" s="8">
        <v>621</v>
      </c>
    </row>
    <row r="80" spans="1:68" x14ac:dyDescent="0.2">
      <c r="A80" s="23"/>
      <c r="B80" s="68"/>
      <c r="C80" s="115">
        <f>IF($L80="","",VLOOKUP($L80,[1]!Tabelle4[#Data],3, FALSE))</f>
        <v>0.5</v>
      </c>
      <c r="D80" s="169" t="str">
        <f>IF(L80="","",VLOOKUP(L80,[1]!Tabelle4[#Data],2, FALSE))</f>
        <v>Coca Cola Zero</v>
      </c>
      <c r="E80" s="165" t="str">
        <f>([1]!Tabelle5[[#This Row],[Menge]]/24)&amp;"#"</f>
        <v>0#</v>
      </c>
      <c r="F80" s="127"/>
      <c r="G80" s="128" t="str">
        <f t="shared" si="0"/>
        <v/>
      </c>
      <c r="H80" s="78">
        <f>IF($L80="","",VLOOKUP($L80,[1]!Tabelle4[#Data],7, FALSE))</f>
        <v>0</v>
      </c>
      <c r="I80" s="166">
        <f>IF($L80="","",VLOOKUP($L80,[1]!Tabelle4[#Data],4, FALSE))</f>
        <v>1.29</v>
      </c>
      <c r="J80" s="80" t="str">
        <f t="shared" si="1"/>
        <v/>
      </c>
      <c r="K80" s="129"/>
      <c r="L80" s="130">
        <f>[1]Datenbank!A65</f>
        <v>6100841</v>
      </c>
      <c r="M80" s="8">
        <v>636</v>
      </c>
    </row>
    <row r="81" spans="1:13" x14ac:dyDescent="0.2">
      <c r="A81" s="23"/>
      <c r="B81" s="68"/>
      <c r="C81" s="115">
        <f>IF($L81="","",VLOOKUP($L81,[1]!Tabelle4[#Data],3, FALSE))</f>
        <v>0.5</v>
      </c>
      <c r="D81" s="169" t="str">
        <f>IF(L81="","",VLOOKUP(L81,[1]!Tabelle4[#Data],2, FALSE))</f>
        <v>Fanta</v>
      </c>
      <c r="E81" s="165" t="str">
        <f>([1]!Tabelle5[[#This Row],[Menge]]/24)&amp;"#"</f>
        <v>0#</v>
      </c>
      <c r="F81" s="127"/>
      <c r="G81" s="128" t="str">
        <f t="shared" si="0"/>
        <v/>
      </c>
      <c r="H81" s="78">
        <f>IF($L81="","",VLOOKUP($L81,[1]!Tabelle4[#Data],7, FALSE))</f>
        <v>0</v>
      </c>
      <c r="I81" s="166">
        <f>IF($L81="","",VLOOKUP($L81,[1]!Tabelle4[#Data],4, FALSE))</f>
        <v>1.29</v>
      </c>
      <c r="J81" s="80" t="str">
        <f t="shared" si="1"/>
        <v/>
      </c>
      <c r="K81" s="129"/>
      <c r="L81" s="130">
        <f>[1]Datenbank!A66</f>
        <v>694155</v>
      </c>
      <c r="M81" s="8">
        <v>637</v>
      </c>
    </row>
    <row r="82" spans="1:13" x14ac:dyDescent="0.2">
      <c r="A82" s="23"/>
      <c r="B82" s="68"/>
      <c r="C82" s="115">
        <f>IF($L82="","",VLOOKUP($L82,[1]!Tabelle4[#Data],3, FALSE))</f>
        <v>0.5</v>
      </c>
      <c r="D82" s="169" t="str">
        <f>IF(L82="","",VLOOKUP(L82,[1]!Tabelle4[#Data],2, FALSE))</f>
        <v>Sprite</v>
      </c>
      <c r="E82" s="165" t="str">
        <f>([1]!Tabelle5[[#This Row],[Menge]]/24)&amp;"#"</f>
        <v>0#</v>
      </c>
      <c r="F82" s="127"/>
      <c r="G82" s="128" t="str">
        <f t="shared" ref="G82:G145" si="2">IF(F82="", "", B82-F82)</f>
        <v/>
      </c>
      <c r="H82" s="78">
        <f>IF($L82="","",VLOOKUP($L82,[1]!Tabelle4[#Data],7, FALSE))</f>
        <v>0</v>
      </c>
      <c r="I82" s="166">
        <f>IF($L82="","",VLOOKUP($L82,[1]!Tabelle4[#Data],4, FALSE))</f>
        <v>1.29</v>
      </c>
      <c r="J82" s="80" t="str">
        <f t="shared" ref="J82:J145" si="3">IF(F82="",IF(H82="x","keine Komm.",""), G82*I82)</f>
        <v/>
      </c>
      <c r="K82" s="129"/>
      <c r="L82" s="130">
        <f>[1]Datenbank!A67</f>
        <v>658959</v>
      </c>
      <c r="M82" s="8">
        <v>648</v>
      </c>
    </row>
    <row r="83" spans="1:13" x14ac:dyDescent="0.2">
      <c r="A83" s="23"/>
      <c r="B83" s="68"/>
      <c r="C83" s="115">
        <f>IF($L83="","",VLOOKUP($L83,[1]!Tabelle4[#Data],3, FALSE))</f>
        <v>0.5</v>
      </c>
      <c r="D83" s="169" t="str">
        <f>IF(L83="","",VLOOKUP(L83,[1]!Tabelle4[#Data],2, FALSE))</f>
        <v>Almdudler</v>
      </c>
      <c r="E83" s="165" t="str">
        <f>([1]!Tabelle5[[#This Row],[Menge]]/24)&amp;"#"</f>
        <v>0#</v>
      </c>
      <c r="F83" s="127"/>
      <c r="G83" s="128" t="str">
        <f t="shared" si="2"/>
        <v/>
      </c>
      <c r="H83" s="78">
        <f>IF($L83="","",VLOOKUP($L83,[1]!Tabelle4[#Data],7, FALSE))</f>
        <v>0</v>
      </c>
      <c r="I83" s="166">
        <f>IF($L83="","",VLOOKUP($L83,[1]!Tabelle4[#Data],4, FALSE))</f>
        <v>1.29</v>
      </c>
      <c r="J83" s="80" t="str">
        <f t="shared" si="3"/>
        <v/>
      </c>
      <c r="K83" s="129"/>
      <c r="L83" s="130">
        <f>[1]Datenbank!A68</f>
        <v>6989446</v>
      </c>
      <c r="M83" s="9"/>
    </row>
    <row r="84" spans="1:13" x14ac:dyDescent="0.2">
      <c r="A84" s="23"/>
      <c r="B84" s="68"/>
      <c r="C84" s="115">
        <f>IF($L84="","",VLOOKUP($L84,[1]!Tabelle4[#Data],3, FALSE))</f>
        <v>1</v>
      </c>
      <c r="D84" s="169" t="str">
        <f>IF(L84="","",VLOOKUP(L84,[1]!Tabelle4[#Data],2, FALSE))</f>
        <v>Spar O-Saft</v>
      </c>
      <c r="E84" s="165" t="str">
        <f>([1]!Tabelle5[[#This Row],[Menge]]/12)&amp;"#"</f>
        <v>0#</v>
      </c>
      <c r="F84" s="127"/>
      <c r="G84" s="128" t="str">
        <f t="shared" si="2"/>
        <v/>
      </c>
      <c r="H84" s="78">
        <f>IF($L84="","",VLOOKUP($L84,[1]!Tabelle4[#Data],7, FALSE))</f>
        <v>0</v>
      </c>
      <c r="I84" s="166">
        <f>IF($L84="","",VLOOKUP($L84,[1]!Tabelle4[#Data],4, FALSE))</f>
        <v>1.29</v>
      </c>
      <c r="J84" s="80" t="str">
        <f t="shared" si="3"/>
        <v/>
      </c>
      <c r="K84" s="129"/>
      <c r="L84" s="130">
        <f>[1]Datenbank!A69</f>
        <v>232029</v>
      </c>
      <c r="M84" s="8">
        <v>630</v>
      </c>
    </row>
    <row r="85" spans="1:13" x14ac:dyDescent="0.2">
      <c r="A85" s="23"/>
      <c r="B85" s="68"/>
      <c r="C85" s="115">
        <f>IF($L85="","",VLOOKUP($L85,[1]!Tabelle4[#Data],3, FALSE))</f>
        <v>1</v>
      </c>
      <c r="D85" s="169" t="str">
        <f>IF(L85="","",VLOOKUP(L85,[1]!Tabelle4[#Data],2, FALSE))</f>
        <v>Spar A-Saft</v>
      </c>
      <c r="E85" s="165" t="str">
        <f>([1]!Tabelle5[[#This Row],[Menge]]/12)&amp;"#"</f>
        <v>0#</v>
      </c>
      <c r="F85" s="127"/>
      <c r="G85" s="128" t="str">
        <f t="shared" si="2"/>
        <v/>
      </c>
      <c r="H85" s="78">
        <f>IF($L85="","",VLOOKUP($L85,[1]!Tabelle4[#Data],7, FALSE))</f>
        <v>0</v>
      </c>
      <c r="I85" s="166">
        <f>IF($L85="","",VLOOKUP($L85,[1]!Tabelle4[#Data],4, FALSE))</f>
        <v>1.19</v>
      </c>
      <c r="J85" s="80" t="str">
        <f t="shared" si="3"/>
        <v/>
      </c>
      <c r="K85" s="129"/>
      <c r="L85" s="130">
        <f>[1]Datenbank!A70</f>
        <v>375016</v>
      </c>
      <c r="M85" s="8">
        <v>636</v>
      </c>
    </row>
    <row r="86" spans="1:13" x14ac:dyDescent="0.2">
      <c r="A86" s="23"/>
      <c r="B86" s="68"/>
      <c r="C86" s="115">
        <f>IF($L86="","",VLOOKUP($L86,[1]!Tabelle4[#Data],3, FALSE))</f>
        <v>1</v>
      </c>
      <c r="D86" s="169" t="str">
        <f>IF(L86="","",VLOOKUP(L86,[1]!Tabelle4[#Data],2, FALSE))</f>
        <v>Spar 100% Steir. A-Saft</v>
      </c>
      <c r="E86" s="165" t="str">
        <f>([1]!Tabelle5[[#This Row],[Menge]]/6)&amp;"#"</f>
        <v>0#</v>
      </c>
      <c r="F86" s="127"/>
      <c r="G86" s="128" t="str">
        <f t="shared" si="2"/>
        <v/>
      </c>
      <c r="H86" s="78">
        <f>IF($L86="","",VLOOKUP($L86,[1]!Tabelle4[#Data],7, FALSE))</f>
        <v>0</v>
      </c>
      <c r="I86" s="166">
        <f>IF($L86="","",VLOOKUP($L86,[1]!Tabelle4[#Data],4, FALSE))</f>
        <v>1.29</v>
      </c>
      <c r="J86" s="80" t="str">
        <f t="shared" si="3"/>
        <v/>
      </c>
      <c r="K86" s="129"/>
      <c r="L86" s="130">
        <f>[1]Datenbank!A71</f>
        <v>5398485</v>
      </c>
      <c r="M86" s="8">
        <v>637</v>
      </c>
    </row>
    <row r="87" spans="1:13" x14ac:dyDescent="0.2">
      <c r="A87" s="23"/>
      <c r="B87" s="68"/>
      <c r="C87" s="115">
        <f>IF($L87="","",VLOOKUP($L87,[1]!Tabelle4[#Data],3, FALSE))</f>
        <v>1</v>
      </c>
      <c r="D87" s="169" t="str">
        <f>IF(L87="","",VLOOKUP(L87,[1]!Tabelle4[#Data],2, FALSE))</f>
        <v xml:space="preserve">Obsth.Kleber Pfirsichnektar </v>
      </c>
      <c r="E87" s="165" t="str">
        <f>([1]!Tabelle5[[#This Row],[Menge]]/6)&amp;"#"</f>
        <v>0#</v>
      </c>
      <c r="F87" s="127"/>
      <c r="G87" s="128" t="str">
        <f t="shared" si="2"/>
        <v/>
      </c>
      <c r="H87" s="78">
        <f>IF($L87="","",VLOOKUP($L87,[1]!Tabelle4[#Data],7, FALSE))</f>
        <v>0</v>
      </c>
      <c r="I87" s="166">
        <f>IF($L87="","",VLOOKUP($L87,[1]!Tabelle4[#Data],4, FALSE))</f>
        <v>2.29</v>
      </c>
      <c r="J87" s="80" t="str">
        <f t="shared" si="3"/>
        <v/>
      </c>
      <c r="K87" s="129"/>
      <c r="L87" s="130">
        <f>[1]Datenbank!A72</f>
        <v>2015001145009</v>
      </c>
    </row>
    <row r="88" spans="1:13" x14ac:dyDescent="0.2">
      <c r="A88" s="23"/>
      <c r="B88" s="68"/>
      <c r="C88" s="115">
        <f>IF($L88="","",VLOOKUP($L88,[1]!Tabelle4[#Data],3, FALSE))</f>
        <v>1</v>
      </c>
      <c r="D88" s="169" t="str">
        <f>IF(L88="","",VLOOKUP(L88,[1]!Tabelle4[#Data],2, FALSE))</f>
        <v>Obsth.Kleber Apfelsaft</v>
      </c>
      <c r="E88" s="165" t="str">
        <f>([1]!Tabelle5[[#This Row],[Menge]]/6)&amp;"#"</f>
        <v>0#</v>
      </c>
      <c r="F88" s="127"/>
      <c r="G88" s="128" t="str">
        <f t="shared" si="2"/>
        <v/>
      </c>
      <c r="H88" s="78">
        <f>IF($L88="","",VLOOKUP($L88,[1]!Tabelle4[#Data],7, FALSE))</f>
        <v>0</v>
      </c>
      <c r="I88" s="166">
        <f>IF($L88="","",VLOOKUP($L88,[1]!Tabelle4[#Data],4, FALSE))</f>
        <v>2.09</v>
      </c>
      <c r="J88" s="80" t="str">
        <f t="shared" si="3"/>
        <v/>
      </c>
      <c r="K88" s="129"/>
      <c r="L88" s="130">
        <f>[1]Datenbank!A73</f>
        <v>2015001144989</v>
      </c>
    </row>
    <row r="89" spans="1:13" x14ac:dyDescent="0.2">
      <c r="A89" s="23"/>
      <c r="B89" s="68"/>
      <c r="C89" s="115">
        <f>IF($L89="","",VLOOKUP($L89,[1]!Tabelle4[#Data],3, FALSE))</f>
        <v>0.5</v>
      </c>
      <c r="D89" s="169" t="str">
        <f>IF(L89="","",VLOOKUP(L89,[1]!Tabelle4[#Data],2, FALSE))</f>
        <v>Murelli Cola</v>
      </c>
      <c r="E89" s="165" t="str">
        <f>([1]!Tabelle5[[#This Row],[Menge]]/20)&amp;"#"</f>
        <v>0#</v>
      </c>
      <c r="F89" s="127"/>
      <c r="G89" s="128" t="str">
        <f t="shared" si="2"/>
        <v/>
      </c>
      <c r="H89" s="78">
        <f>IF($L89="","",VLOOKUP($L89,[1]!Tabelle4[#Data],7, FALSE))</f>
        <v>0</v>
      </c>
      <c r="I89" s="166">
        <f>IF($L89="","",VLOOKUP($L89,[1]!Tabelle4[#Data],4, FALSE))</f>
        <v>0.65</v>
      </c>
      <c r="J89" s="80" t="str">
        <f t="shared" si="3"/>
        <v/>
      </c>
      <c r="K89" s="129"/>
      <c r="L89" s="130">
        <f>[1]Datenbank!A74</f>
        <v>2020003086687</v>
      </c>
    </row>
    <row r="90" spans="1:13" x14ac:dyDescent="0.2">
      <c r="A90" s="23"/>
      <c r="B90" s="68"/>
      <c r="C90" s="115">
        <f>IF($L90="","",VLOOKUP($L90,[1]!Tabelle4[#Data],3, FALSE))</f>
        <v>0.5</v>
      </c>
      <c r="D90" s="169" t="str">
        <f>IF(L90="","",VLOOKUP(L90,[1]!Tabelle4[#Data],2, FALSE))</f>
        <v>Murelli Almrausch</v>
      </c>
      <c r="E90" s="165" t="str">
        <f>([1]!Tabelle5[[#This Row],[Menge]]/20)&amp;"#"</f>
        <v>0#</v>
      </c>
      <c r="F90" s="127"/>
      <c r="G90" s="128" t="str">
        <f t="shared" si="2"/>
        <v/>
      </c>
      <c r="H90" s="78">
        <f>IF($L90="","",VLOOKUP($L90,[1]!Tabelle4[#Data],7, FALSE))</f>
        <v>0</v>
      </c>
      <c r="I90" s="166">
        <f>IF($L90="","",VLOOKUP($L90,[1]!Tabelle4[#Data],4, FALSE))</f>
        <v>0.65</v>
      </c>
      <c r="J90" s="80" t="str">
        <f t="shared" si="3"/>
        <v/>
      </c>
      <c r="K90" s="129"/>
      <c r="L90" s="130">
        <f>[1]Datenbank!A75</f>
        <v>2939704</v>
      </c>
    </row>
    <row r="91" spans="1:13" x14ac:dyDescent="0.2">
      <c r="A91" s="23"/>
      <c r="B91" s="68"/>
      <c r="C91" s="115">
        <f>IF($L91="","",VLOOKUP($L91,[1]!Tabelle4[#Data],3, FALSE))</f>
        <v>0.5</v>
      </c>
      <c r="D91" s="169" t="str">
        <f>IF(L91="","",VLOOKUP(L91,[1]!Tabelle4[#Data],2, FALSE))</f>
        <v>Murelli Himbeer</v>
      </c>
      <c r="E91" s="165" t="str">
        <f>([1]!Tabelle5[[#This Row],[Menge]]/20)&amp;"#"</f>
        <v>0#</v>
      </c>
      <c r="F91" s="127"/>
      <c r="G91" s="128" t="str">
        <f t="shared" si="2"/>
        <v/>
      </c>
      <c r="H91" s="78">
        <f>IF($L91="","",VLOOKUP($L91,[1]!Tabelle4[#Data],7, FALSE))</f>
        <v>0</v>
      </c>
      <c r="I91" s="166">
        <f>IF($L91="","",VLOOKUP($L91,[1]!Tabelle4[#Data],4, FALSE))</f>
        <v>0.65</v>
      </c>
      <c r="J91" s="80" t="str">
        <f t="shared" si="3"/>
        <v/>
      </c>
      <c r="K91" s="129"/>
      <c r="L91" s="130">
        <f>[1]Datenbank!A76</f>
        <v>2939698</v>
      </c>
    </row>
    <row r="92" spans="1:13" x14ac:dyDescent="0.2">
      <c r="A92" s="23"/>
      <c r="B92" s="68"/>
      <c r="C92" s="115">
        <f>IF($L92="","",VLOOKUP($L92,[1]!Tabelle4[#Data],3, FALSE))</f>
        <v>0.5</v>
      </c>
      <c r="D92" s="169" t="str">
        <f>IF(L92="","",VLOOKUP(L92,[1]!Tabelle4[#Data],2, FALSE))</f>
        <v>Murelli Orange Marac.</v>
      </c>
      <c r="E92" s="165" t="str">
        <f>([1]!Tabelle5[[#This Row],[Menge]]/20)&amp;"#"</f>
        <v>0#</v>
      </c>
      <c r="F92" s="127"/>
      <c r="G92" s="128" t="str">
        <f t="shared" si="2"/>
        <v/>
      </c>
      <c r="H92" s="78">
        <f>IF($L92="","",VLOOKUP($L92,[1]!Tabelle4[#Data],7, FALSE))</f>
        <v>0</v>
      </c>
      <c r="I92" s="166">
        <f>IF($L92="","",VLOOKUP($L92,[1]!Tabelle4[#Data],4, FALSE))</f>
        <v>0.65</v>
      </c>
      <c r="J92" s="80" t="str">
        <f t="shared" si="3"/>
        <v/>
      </c>
      <c r="K92" s="129"/>
      <c r="L92" s="130">
        <f>[1]Datenbank!A77</f>
        <v>2020002610005</v>
      </c>
    </row>
    <row r="93" spans="1:13" x14ac:dyDescent="0.2">
      <c r="A93" s="23"/>
      <c r="B93" s="122"/>
      <c r="C93" s="115">
        <f>IF($L93="","",VLOOKUP($L93,[1]!Tabelle4[#Data],3, FALSE))</f>
        <v>1</v>
      </c>
      <c r="D93" s="169" t="str">
        <f>IF(L93="","",VLOOKUP(L93,[1]!Tabelle4[#Data],2, FALSE))</f>
        <v>SPAR Kraeuterlimo Glas MW Fl</v>
      </c>
      <c r="E93" s="165" t="str">
        <f>([1]!Tabelle5[[#This Row],[Menge]]/6)&amp;"#"</f>
        <v>0#</v>
      </c>
      <c r="F93" s="127"/>
      <c r="G93" s="128" t="str">
        <f t="shared" si="2"/>
        <v/>
      </c>
      <c r="H93" s="78">
        <f>IF($L93="","",VLOOKUP($L93,[1]!Tabelle4[#Data],7, FALSE))</f>
        <v>0</v>
      </c>
      <c r="I93" s="166">
        <f>IF($L93="","",VLOOKUP($L93,[1]!Tabelle4[#Data],4, FALSE))</f>
        <v>0.79</v>
      </c>
      <c r="J93" s="80" t="str">
        <f t="shared" si="3"/>
        <v/>
      </c>
      <c r="K93" s="129"/>
      <c r="L93" s="130">
        <f>[1]Datenbank!A78</f>
        <v>2020003345432</v>
      </c>
    </row>
    <row r="94" spans="1:13" x14ac:dyDescent="0.2">
      <c r="A94" s="23"/>
      <c r="B94" s="68"/>
      <c r="C94" s="115">
        <f>IF($L94="","",VLOOKUP($L94,[1]!Tabelle4[#Data],3, FALSE))</f>
        <v>1</v>
      </c>
      <c r="D94" s="169" t="str">
        <f>IF(L94="","",VLOOKUP(L94,[1]!Tabelle4[#Data],2, FALSE))</f>
        <v xml:space="preserve">SPAR Cola Limo Glas MW Fl. </v>
      </c>
      <c r="E94" s="165" t="str">
        <f>([1]!Tabelle5[[#This Row],[Menge]]/6)&amp;"#"</f>
        <v>0#</v>
      </c>
      <c r="F94" s="127"/>
      <c r="G94" s="128" t="str">
        <f t="shared" si="2"/>
        <v/>
      </c>
      <c r="H94" s="78">
        <f>IF($L94="","",VLOOKUP($L94,[1]!Tabelle4[#Data],7, FALSE))</f>
        <v>0</v>
      </c>
      <c r="I94" s="166">
        <f>IF($L94="","",VLOOKUP($L94,[1]!Tabelle4[#Data],4, FALSE))</f>
        <v>0.79</v>
      </c>
      <c r="J94" s="80" t="str">
        <f t="shared" si="3"/>
        <v/>
      </c>
      <c r="K94" s="129"/>
      <c r="L94" s="130">
        <f>[1]Datenbank!A79</f>
        <v>2020003345302</v>
      </c>
    </row>
    <row r="95" spans="1:13" x14ac:dyDescent="0.2">
      <c r="A95" s="23"/>
      <c r="B95" s="68"/>
      <c r="C95" s="115">
        <f>IF($L95="","",VLOOKUP($L95,[1]!Tabelle4[#Data],3, FALSE))</f>
        <v>1</v>
      </c>
      <c r="D95" s="169" t="str">
        <f>IF(L95="","",VLOOKUP(L95,[1]!Tabelle4[#Data],2, FALSE))</f>
        <v xml:space="preserve">Radl. Limoe Himb. GlMW Fl. </v>
      </c>
      <c r="E95" s="165" t="str">
        <f>([1]!Tabelle5[[#This Row],[Menge]]/6)&amp;"#"</f>
        <v>0#</v>
      </c>
      <c r="F95" s="127"/>
      <c r="G95" s="128" t="str">
        <f t="shared" si="2"/>
        <v/>
      </c>
      <c r="H95" s="78">
        <f>IF($L95="","",VLOOKUP($L95,[1]!Tabelle4[#Data],7, FALSE))</f>
        <v>0</v>
      </c>
      <c r="I95" s="166">
        <f>IF($L95="","",VLOOKUP($L95,[1]!Tabelle4[#Data],4, FALSE))</f>
        <v>1.0900000000000001</v>
      </c>
      <c r="J95" s="80" t="str">
        <f t="shared" si="3"/>
        <v/>
      </c>
      <c r="K95" s="129"/>
      <c r="L95" s="130">
        <f>[1]Datenbank!A80</f>
        <v>2020003272035</v>
      </c>
    </row>
    <row r="96" spans="1:13" x14ac:dyDescent="0.2">
      <c r="A96" s="23"/>
      <c r="B96" s="68"/>
      <c r="C96" s="115">
        <f>IF($L96="","",VLOOKUP($L96,[1]!Tabelle4[#Data],3, FALSE))</f>
        <v>1</v>
      </c>
      <c r="D96" s="169" t="str">
        <f>IF(L96="","",VLOOKUP(L96,[1]!Tabelle4[#Data],2, FALSE))</f>
        <v>Radlb. Limoe Orange GlMWFl.</v>
      </c>
      <c r="E96" s="165" t="str">
        <f>([1]!Tabelle5[[#This Row],[Menge]]/6)&amp;"#"</f>
        <v>0#</v>
      </c>
      <c r="F96" s="127"/>
      <c r="G96" s="128" t="str">
        <f t="shared" si="2"/>
        <v/>
      </c>
      <c r="H96" s="78">
        <f>IF($L96="","",VLOOKUP($L96,[1]!Tabelle4[#Data],7, FALSE))</f>
        <v>0</v>
      </c>
      <c r="I96" s="166">
        <f>IF($L96="","",VLOOKUP($L96,[1]!Tabelle4[#Data],4, FALSE))</f>
        <v>1.0900000000000001</v>
      </c>
      <c r="J96" s="80" t="str">
        <f t="shared" si="3"/>
        <v/>
      </c>
      <c r="K96" s="129"/>
      <c r="L96" s="130">
        <f>[1]Datenbank!A81</f>
        <v>2020003271885</v>
      </c>
    </row>
    <row r="97" spans="1:12" x14ac:dyDescent="0.2">
      <c r="A97" s="23"/>
      <c r="B97" s="68"/>
      <c r="C97" s="115">
        <f>IF($L97="","",VLOOKUP($L97,[1]!Tabelle4[#Data],3, FALSE))</f>
        <v>1</v>
      </c>
      <c r="D97" s="169" t="str">
        <f>IF(L97="","",VLOOKUP(L97,[1]!Tabelle4[#Data],2, FALSE))</f>
        <v xml:space="preserve">SPAR Orangensaft Glas MWFl </v>
      </c>
      <c r="E97" s="165" t="str">
        <f>([1]!Tabelle5[[#This Row],[Menge]]/6)&amp;"#"</f>
        <v>0#</v>
      </c>
      <c r="F97" s="127"/>
      <c r="G97" s="128" t="str">
        <f t="shared" si="2"/>
        <v/>
      </c>
      <c r="H97" s="78">
        <f>IF($L97="","",VLOOKUP($L97,[1]!Tabelle4[#Data],7, FALSE))</f>
        <v>0</v>
      </c>
      <c r="I97" s="166">
        <f>IF($L97="","",VLOOKUP($L97,[1]!Tabelle4[#Data],4, FALSE))</f>
        <v>1.39</v>
      </c>
      <c r="J97" s="80" t="str">
        <f t="shared" si="3"/>
        <v/>
      </c>
      <c r="K97" s="129"/>
      <c r="L97" s="130">
        <f>[1]Datenbank!A82</f>
        <v>2020003345241</v>
      </c>
    </row>
    <row r="98" spans="1:12" x14ac:dyDescent="0.2">
      <c r="A98" s="23"/>
      <c r="B98" s="68"/>
      <c r="C98" s="115">
        <f>IF($L98="","",VLOOKUP($L98,[1]!Tabelle4[#Data],3, FALSE))</f>
        <v>1</v>
      </c>
      <c r="D98" s="169" t="str">
        <f>IF(L98="","",VLOOKUP(L98,[1]!Tabelle4[#Data],2, FALSE))</f>
        <v xml:space="preserve">Spar Tonic Glas MW Fl. </v>
      </c>
      <c r="E98" s="165" t="str">
        <f>([1]!Tabelle5[[#This Row],[Menge]]/6)&amp;"#"</f>
        <v>0#</v>
      </c>
      <c r="F98" s="127"/>
      <c r="G98" s="128" t="str">
        <f t="shared" si="2"/>
        <v/>
      </c>
      <c r="H98" s="78">
        <f>IF($L98="","",VLOOKUP($L98,[1]!Tabelle4[#Data],7, FALSE))</f>
        <v>0</v>
      </c>
      <c r="I98" s="166">
        <f>IF($L98="","",VLOOKUP($L98,[1]!Tabelle4[#Data],4, FALSE))</f>
        <v>0.79</v>
      </c>
      <c r="J98" s="80" t="str">
        <f t="shared" si="3"/>
        <v/>
      </c>
      <c r="K98" s="129"/>
      <c r="L98" s="130">
        <f>[1]Datenbank!A83</f>
        <v>2020003658112</v>
      </c>
    </row>
    <row r="99" spans="1:12" x14ac:dyDescent="0.2">
      <c r="A99" s="23"/>
      <c r="B99" s="68"/>
      <c r="C99" s="115" t="str">
        <f>IF($L99="","",VLOOKUP($L99,[1]!Tabelle4[#Data],3, FALSE))</f>
        <v>6x0,25</v>
      </c>
      <c r="D99" s="169" t="str">
        <f>IF(L99="","",VLOOKUP(L99,[1]!Tabelle4[#Data],2, FALSE))</f>
        <v>Red Bull</v>
      </c>
      <c r="E99" s="165" t="str">
        <f>([1]!Tabelle5[[#This Row],[Menge]]/6)&amp;"#"</f>
        <v>0#</v>
      </c>
      <c r="F99" s="127"/>
      <c r="G99" s="128" t="str">
        <f t="shared" si="2"/>
        <v/>
      </c>
      <c r="H99" s="78">
        <f>IF($L99="","",VLOOKUP($L99,[1]!Tabelle4[#Data],7, FALSE))</f>
        <v>0</v>
      </c>
      <c r="I99" s="166">
        <f>IF($L99="","",VLOOKUP($L99,[1]!Tabelle4[#Data],4, FALSE))</f>
        <v>8.94</v>
      </c>
      <c r="J99" s="80" t="str">
        <f t="shared" si="3"/>
        <v/>
      </c>
      <c r="K99" s="129"/>
      <c r="L99" s="130">
        <f>[1]Datenbank!A84</f>
        <v>4524410</v>
      </c>
    </row>
    <row r="100" spans="1:12" x14ac:dyDescent="0.2">
      <c r="A100" s="23"/>
      <c r="B100" s="68"/>
      <c r="C100" s="115">
        <f>IF($L100="","",VLOOKUP($L100,[1]!Tabelle4[#Data],3, FALSE))</f>
        <v>0.25</v>
      </c>
      <c r="D100" s="169" t="str">
        <f>IF(L100="","",VLOOKUP(L100,[1]!Tabelle4[#Data],2, FALSE))</f>
        <v>S-Budget Energy Drink</v>
      </c>
      <c r="E100" s="165" t="str">
        <f>([1]!Tabelle5[[#This Row],[Menge]]/6)&amp;"#"</f>
        <v>0#</v>
      </c>
      <c r="F100" s="127"/>
      <c r="G100" s="128" t="str">
        <f t="shared" si="2"/>
        <v/>
      </c>
      <c r="H100" s="78">
        <f>IF($L100="","",VLOOKUP($L100,[1]!Tabelle4[#Data],7, FALSE))</f>
        <v>0</v>
      </c>
      <c r="I100" s="166">
        <f>IF($L100="","",VLOOKUP($L100,[1]!Tabelle4[#Data],4, FALSE))</f>
        <v>0.49</v>
      </c>
      <c r="J100" s="80" t="str">
        <f t="shared" si="3"/>
        <v/>
      </c>
      <c r="K100" s="129"/>
      <c r="L100" s="130">
        <f>[1]Datenbank!A85</f>
        <v>7083754</v>
      </c>
    </row>
    <row r="101" spans="1:12" ht="15.75" x14ac:dyDescent="0.25">
      <c r="A101" s="23"/>
      <c r="B101" s="68"/>
      <c r="C101" s="115">
        <f>IF($L101="","",VLOOKUP($L101,[1]!Tabelle4[#Data],3, FALSE))</f>
        <v>0</v>
      </c>
      <c r="D101" s="120" t="str">
        <f>IF(L101="","",VLOOKUP(L101,[1]!Tabelle4[#Data],2, FALSE))</f>
        <v>Spirituosen</v>
      </c>
      <c r="E101" s="165"/>
      <c r="F101" s="127"/>
      <c r="G101" s="128" t="str">
        <f t="shared" si="2"/>
        <v/>
      </c>
      <c r="H101" s="78">
        <f>IF($L101="","",VLOOKUP($L101,[1]!Tabelle4[#Data],7, FALSE))</f>
        <v>0</v>
      </c>
      <c r="I101" s="166" t="str">
        <f>IF($L101="","",VLOOKUP($L101,[1]!Tabelle4[#Data],4, FALSE))</f>
        <v>-</v>
      </c>
      <c r="J101" s="80" t="str">
        <f t="shared" si="3"/>
        <v/>
      </c>
      <c r="K101" s="129"/>
      <c r="L101" s="130">
        <f>[1]Datenbank!A86</f>
        <v>4</v>
      </c>
    </row>
    <row r="102" spans="1:12" x14ac:dyDescent="0.2">
      <c r="A102" s="23"/>
      <c r="B102" s="68"/>
      <c r="C102" s="115">
        <f>IF($L102="","",VLOOKUP($L102,[1]!Tabelle4[#Data],3, FALSE))</f>
        <v>0.7</v>
      </c>
      <c r="D102" s="164" t="str">
        <f>IF(L102="","",VLOOKUP(L102,[1]!Tabelle4[#Data],2, FALSE))</f>
        <v>Aperol</v>
      </c>
      <c r="E102" s="165" t="str">
        <f>([1]!Tabelle5[[#This Row],[Menge]]/6)&amp;"#"</f>
        <v>0#</v>
      </c>
      <c r="F102" s="127"/>
      <c r="G102" s="128" t="str">
        <f t="shared" si="2"/>
        <v/>
      </c>
      <c r="H102" s="78">
        <f>IF($L102="","",VLOOKUP($L102,[1]!Tabelle4[#Data],7, FALSE))</f>
        <v>0</v>
      </c>
      <c r="I102" s="166">
        <f>IF($L102="","",VLOOKUP($L102,[1]!Tabelle4[#Data],4, FALSE))</f>
        <v>13.99</v>
      </c>
      <c r="J102" s="80" t="str">
        <f t="shared" si="3"/>
        <v/>
      </c>
      <c r="K102" s="129"/>
      <c r="L102" s="130">
        <f>[1]Datenbank!A87</f>
        <v>4354642</v>
      </c>
    </row>
    <row r="103" spans="1:12" x14ac:dyDescent="0.2">
      <c r="A103" s="23"/>
      <c r="B103" s="68"/>
      <c r="C103" s="115">
        <f>IF($L103="","",VLOOKUP($L103,[1]!Tabelle4[#Data],3, FALSE))</f>
        <v>0.7</v>
      </c>
      <c r="D103" s="164" t="str">
        <f>IF(L103="","",VLOOKUP(L103,[1]!Tabelle4[#Data],2, FALSE))</f>
        <v>Bacardi</v>
      </c>
      <c r="E103" s="165"/>
      <c r="F103" s="127"/>
      <c r="G103" s="128" t="str">
        <f t="shared" si="2"/>
        <v/>
      </c>
      <c r="H103" s="78">
        <f>IF($L103="","",VLOOKUP($L103,[1]!Tabelle4[#Data],7, FALSE))</f>
        <v>0</v>
      </c>
      <c r="I103" s="166">
        <f>IF($L103="","",VLOOKUP($L103,[1]!Tabelle4[#Data],4, FALSE))</f>
        <v>16.489999999999998</v>
      </c>
      <c r="J103" s="80" t="str">
        <f t="shared" si="3"/>
        <v/>
      </c>
      <c r="K103" s="129"/>
      <c r="L103" s="130">
        <f>[1]Datenbank!A88</f>
        <v>7687358</v>
      </c>
    </row>
    <row r="104" spans="1:12" x14ac:dyDescent="0.2">
      <c r="A104" s="23"/>
      <c r="B104" s="68"/>
      <c r="C104" s="115">
        <f>IF($L104="","",VLOOKUP($L104,[1]!Tabelle4[#Data],3, FALSE))</f>
        <v>0.7</v>
      </c>
      <c r="D104" s="164" t="str">
        <f>IF(L104="","",VLOOKUP(L104,[1]!Tabelle4[#Data],2, FALSE))</f>
        <v>Beefeater Gin</v>
      </c>
      <c r="E104" s="165" t="str">
        <f>([1]!Tabelle5[[#This Row],[Menge]]/6)&amp;"#"</f>
        <v>0#</v>
      </c>
      <c r="F104" s="127"/>
      <c r="G104" s="128" t="str">
        <f t="shared" si="2"/>
        <v/>
      </c>
      <c r="H104" s="78">
        <f>IF($L104="","",VLOOKUP($L104,[1]!Tabelle4[#Data],7, FALSE))</f>
        <v>0</v>
      </c>
      <c r="I104" s="166">
        <f>IF($L104="","",VLOOKUP($L104,[1]!Tabelle4[#Data],4, FALSE))</f>
        <v>16.989999999999998</v>
      </c>
      <c r="J104" s="80" t="str">
        <f t="shared" si="3"/>
        <v/>
      </c>
      <c r="K104" s="129"/>
      <c r="L104" s="130">
        <f>[1]Datenbank!A90</f>
        <v>7676826</v>
      </c>
    </row>
    <row r="105" spans="1:12" x14ac:dyDescent="0.2">
      <c r="A105" s="23"/>
      <c r="B105" s="68"/>
      <c r="C105" s="115">
        <f>IF($L105="","",VLOOKUP($L105,[1]!Tabelle4[#Data],3, FALSE))</f>
        <v>0.7</v>
      </c>
      <c r="D105" s="164" t="str">
        <f>IF(L105="","",VLOOKUP(L105,[1]!Tabelle4[#Data],2, FALSE))</f>
        <v>Captain Morgan</v>
      </c>
      <c r="E105" s="165" t="str">
        <f>([1]!Tabelle5[[#This Row],[Menge]]/6)&amp;"#"</f>
        <v>0#</v>
      </c>
      <c r="F105" s="127"/>
      <c r="G105" s="128" t="str">
        <f t="shared" si="2"/>
        <v/>
      </c>
      <c r="H105" s="78">
        <f>IF($L105="","",VLOOKUP($L105,[1]!Tabelle4[#Data],7, FALSE))</f>
        <v>0</v>
      </c>
      <c r="I105" s="166">
        <f>IF($L105="","",VLOOKUP($L105,[1]!Tabelle4[#Data],4, FALSE))</f>
        <v>16.989999999999998</v>
      </c>
      <c r="J105" s="80" t="str">
        <f t="shared" si="3"/>
        <v/>
      </c>
      <c r="K105" s="129"/>
      <c r="L105" s="130">
        <f>[1]Datenbank!A91</f>
        <v>8183101</v>
      </c>
    </row>
    <row r="106" spans="1:12" x14ac:dyDescent="0.2">
      <c r="A106" s="23"/>
      <c r="B106" s="68"/>
      <c r="C106" s="115">
        <f>IF($L106="","",VLOOKUP($L106,[1]!Tabelle4[#Data],3, FALSE))</f>
        <v>0.27</v>
      </c>
      <c r="D106" s="164" t="str">
        <f>IF(L106="","",VLOOKUP(L106,[1]!Tabelle4[#Data],2, FALSE))</f>
        <v>Eristoff Ice</v>
      </c>
      <c r="E106" s="165" t="str">
        <f>([1]!Tabelle5[[#This Row],[Menge]]/6)&amp;"#"</f>
        <v>0#</v>
      </c>
      <c r="F106" s="127"/>
      <c r="G106" s="128" t="str">
        <f t="shared" si="2"/>
        <v/>
      </c>
      <c r="H106" s="78">
        <f>IF($L106="","",VLOOKUP($L106,[1]!Tabelle4[#Data],7, FALSE))</f>
        <v>0</v>
      </c>
      <c r="I106" s="166">
        <f>IF($L106="","",VLOOKUP($L106,[1]!Tabelle4[#Data],4, FALSE))</f>
        <v>1.69</v>
      </c>
      <c r="J106" s="80" t="str">
        <f t="shared" si="3"/>
        <v/>
      </c>
      <c r="K106" s="129"/>
      <c r="L106" s="130">
        <f>[1]Datenbank!A92</f>
        <v>7693892</v>
      </c>
    </row>
    <row r="107" spans="1:12" x14ac:dyDescent="0.2">
      <c r="A107" s="23"/>
      <c r="B107" s="68"/>
      <c r="C107" s="115">
        <f>IF($L107="","",VLOOKUP($L107,[1]!Tabelle4[#Data],3, FALSE))</f>
        <v>0.7</v>
      </c>
      <c r="D107" s="164" t="str">
        <f>IF(L107="","",VLOOKUP(L107,[1]!Tabelle4[#Data],2, FALSE))</f>
        <v>Eristoff rot</v>
      </c>
      <c r="E107" s="165" t="str">
        <f>([1]!Tabelle5[[#This Row],[Menge]]/6)&amp;"#"</f>
        <v>0#</v>
      </c>
      <c r="F107" s="127"/>
      <c r="G107" s="128" t="str">
        <f t="shared" si="2"/>
        <v/>
      </c>
      <c r="H107" s="78">
        <f>IF($L107="","",VLOOKUP($L107,[1]!Tabelle4[#Data],7, FALSE))</f>
        <v>0</v>
      </c>
      <c r="I107" s="166">
        <f>IF($L107="","",VLOOKUP($L107,[1]!Tabelle4[#Data],4, FALSE))</f>
        <v>11.99</v>
      </c>
      <c r="J107" s="80" t="str">
        <f t="shared" si="3"/>
        <v/>
      </c>
      <c r="K107" s="129"/>
      <c r="L107" s="130">
        <f>[1]Datenbank!A93</f>
        <v>6984939</v>
      </c>
    </row>
    <row r="108" spans="1:12" x14ac:dyDescent="0.2">
      <c r="A108" s="23"/>
      <c r="B108" s="68"/>
      <c r="C108" s="115">
        <f>IF($L108="","",VLOOKUP($L108,[1]!Tabelle4[#Data],3, FALSE))</f>
        <v>0.7</v>
      </c>
      <c r="D108" s="164" t="str">
        <f>IF(L108="","",VLOOKUP(L108,[1]!Tabelle4[#Data],2, FALSE))</f>
        <v>Eristoff weiß</v>
      </c>
      <c r="E108" s="165" t="str">
        <f>([1]!Tabelle5[[#This Row],[Menge]]/6)&amp;"#"</f>
        <v>0#</v>
      </c>
      <c r="F108" s="127"/>
      <c r="G108" s="128" t="str">
        <f t="shared" si="2"/>
        <v/>
      </c>
      <c r="H108" s="78">
        <f>IF($L108="","",VLOOKUP($L108,[1]!Tabelle4[#Data],7, FALSE))</f>
        <v>0</v>
      </c>
      <c r="I108" s="166">
        <f>IF($L108="","",VLOOKUP($L108,[1]!Tabelle4[#Data],4, FALSE))</f>
        <v>11.99</v>
      </c>
      <c r="J108" s="80" t="str">
        <f t="shared" si="3"/>
        <v/>
      </c>
      <c r="K108" s="129"/>
      <c r="L108" s="130">
        <f>[1]Datenbank!A94</f>
        <v>6981938</v>
      </c>
    </row>
    <row r="109" spans="1:12" x14ac:dyDescent="0.2">
      <c r="A109" s="23"/>
      <c r="B109" s="68"/>
      <c r="C109" s="115">
        <f>IF($L109="","",VLOOKUP($L109,[1]!Tabelle4[#Data],3, FALSE))</f>
        <v>0.7</v>
      </c>
      <c r="D109" s="164" t="str">
        <f>IF(L109="","",VLOOKUP(L109,[1]!Tabelle4[#Data],2, FALSE))</f>
        <v>Jack Daniels</v>
      </c>
      <c r="E109" s="165" t="str">
        <f>([1]!Tabelle5[[#This Row],[Menge]]/6)&amp;"#"</f>
        <v>0#</v>
      </c>
      <c r="F109" s="127"/>
      <c r="G109" s="128" t="str">
        <f t="shared" si="2"/>
        <v/>
      </c>
      <c r="H109" s="78">
        <f>IF($L109="","",VLOOKUP($L109,[1]!Tabelle4[#Data],7, FALSE))</f>
        <v>0</v>
      </c>
      <c r="I109" s="166">
        <f>IF($L109="","",VLOOKUP($L109,[1]!Tabelle4[#Data],4, FALSE))</f>
        <v>27.99</v>
      </c>
      <c r="J109" s="80" t="str">
        <f t="shared" si="3"/>
        <v/>
      </c>
      <c r="K109" s="129"/>
      <c r="L109" s="130">
        <f>[1]Datenbank!A95</f>
        <v>7681431</v>
      </c>
    </row>
    <row r="110" spans="1:12" x14ac:dyDescent="0.2">
      <c r="A110" s="23"/>
      <c r="B110" s="68"/>
      <c r="C110" s="115" t="str">
        <f>IF($L110="","",VLOOKUP($L110,[1]!Tabelle4[#Data],3, FALSE))</f>
        <v>9x0,02</v>
      </c>
      <c r="D110" s="164" t="str">
        <f>IF(L110="","",VLOOKUP(L110,[1]!Tabelle4[#Data],2, FALSE))</f>
        <v>Jägermeister</v>
      </c>
      <c r="E110" s="165" t="str">
        <f>([1]!Tabelle5[[#This Row],[Menge]]/10)&amp;"#"</f>
        <v>0#</v>
      </c>
      <c r="F110" s="127"/>
      <c r="G110" s="128" t="str">
        <f t="shared" si="2"/>
        <v/>
      </c>
      <c r="H110" s="78">
        <f>IF($L110="","",VLOOKUP($L110,[1]!Tabelle4[#Data],7, FALSE))</f>
        <v>0</v>
      </c>
      <c r="I110" s="166">
        <f>IF($L110="","",VLOOKUP($L110,[1]!Tabelle4[#Data],4, FALSE))</f>
        <v>9.99</v>
      </c>
      <c r="J110" s="80" t="str">
        <f t="shared" si="3"/>
        <v/>
      </c>
      <c r="K110" s="129"/>
      <c r="L110" s="130">
        <f>[1]Datenbank!A96</f>
        <v>7693366</v>
      </c>
    </row>
    <row r="111" spans="1:12" x14ac:dyDescent="0.2">
      <c r="A111" s="23"/>
      <c r="B111" s="122"/>
      <c r="C111" s="170">
        <f>IF($L111="","",VLOOKUP($L111,[1]!Tabelle4[#Data],3, FALSE))</f>
        <v>0.02</v>
      </c>
      <c r="D111" s="164" t="str">
        <f>IF(L111="","",VLOOKUP(L111,[1]!Tabelle4[#Data],2, FALSE))</f>
        <v>Jägermeister 60er-Spender</v>
      </c>
      <c r="E111" s="165" t="str">
        <f>([1]!Tabelle5[[#This Row],[Menge]]/60)&amp;"#"</f>
        <v>0#</v>
      </c>
      <c r="F111" s="127"/>
      <c r="G111" s="128" t="str">
        <f t="shared" si="2"/>
        <v/>
      </c>
      <c r="H111" s="132">
        <f>IF($L111="","",VLOOKUP($L111,[1]!Tabelle4[#Data],7, FALSE))</f>
        <v>0</v>
      </c>
      <c r="I111" s="166">
        <f>IF($L111="","",VLOOKUP($L111,[1]!Tabelle4[#Data],4, FALSE))</f>
        <v>1.29</v>
      </c>
      <c r="J111" s="80" t="str">
        <f t="shared" si="3"/>
        <v/>
      </c>
      <c r="K111" s="129"/>
      <c r="L111" s="130">
        <f>[1]Datenbank!A97</f>
        <v>555883</v>
      </c>
    </row>
    <row r="112" spans="1:12" x14ac:dyDescent="0.2">
      <c r="A112" s="23"/>
      <c r="B112" s="68"/>
      <c r="C112" s="115" t="str">
        <f>IF($L112="","",VLOOKUP($L112,[1]!Tabelle4[#Data],3, FALSE))</f>
        <v>25er</v>
      </c>
      <c r="D112" s="164" t="str">
        <f>IF(L112="","",VLOOKUP(L112,[1]!Tabelle4[#Data],2, FALSE))</f>
        <v>Kleiner Klopfer</v>
      </c>
      <c r="E112" s="165" t="str">
        <f>([1]!Tabelle5[[#This Row],[Menge]]/6)&amp;"#"</f>
        <v>0#</v>
      </c>
      <c r="F112" s="127"/>
      <c r="G112" s="128" t="str">
        <f t="shared" si="2"/>
        <v/>
      </c>
      <c r="H112" s="78">
        <f>IF($L112="","",VLOOKUP($L112,[1]!Tabelle4[#Data],7, FALSE))</f>
        <v>0</v>
      </c>
      <c r="I112" s="166">
        <f>IF($L112="","",VLOOKUP($L112,[1]!Tabelle4[#Data],4, FALSE))</f>
        <v>14.99</v>
      </c>
      <c r="J112" s="80" t="str">
        <f t="shared" si="3"/>
        <v/>
      </c>
      <c r="K112" s="129"/>
      <c r="L112" s="130">
        <f>[1]Datenbank!A98</f>
        <v>7679599</v>
      </c>
    </row>
    <row r="113" spans="1:12" x14ac:dyDescent="0.2">
      <c r="A113" s="23"/>
      <c r="B113" s="68"/>
      <c r="C113" s="115" t="str">
        <f>IF($L113="","",VLOOKUP($L113,[1]!Tabelle4[#Data],3, FALSE))</f>
        <v>25er</v>
      </c>
      <c r="D113" s="164" t="str">
        <f>IF(L113="","",VLOOKUP(L113,[1]!Tabelle4[#Data],2, FALSE))</f>
        <v>Kleiner Klopfer Mix</v>
      </c>
      <c r="E113" s="165" t="str">
        <f>([1]!Tabelle5[[#This Row],[Menge]]/6)&amp;"#"</f>
        <v>0#</v>
      </c>
      <c r="F113" s="127"/>
      <c r="G113" s="128" t="str">
        <f t="shared" si="2"/>
        <v/>
      </c>
      <c r="H113" s="78">
        <f>IF($L113="","",VLOOKUP($L113,[1]!Tabelle4[#Data],7, FALSE))</f>
        <v>0</v>
      </c>
      <c r="I113" s="166">
        <f>IF($L113="","",VLOOKUP($L113,[1]!Tabelle4[#Data],4, FALSE))</f>
        <v>14.99</v>
      </c>
      <c r="J113" s="80" t="str">
        <f t="shared" si="3"/>
        <v/>
      </c>
      <c r="K113" s="129"/>
      <c r="L113" s="130">
        <f>[1]Datenbank!A99</f>
        <v>6950217</v>
      </c>
    </row>
    <row r="114" spans="1:12" x14ac:dyDescent="0.2">
      <c r="A114" s="23"/>
      <c r="B114" s="68"/>
      <c r="C114" s="115">
        <f>IF($L114="","",VLOOKUP($L114,[1]!Tabelle4[#Data],3, FALSE))</f>
        <v>0.7</v>
      </c>
      <c r="D114" s="164" t="str">
        <f>IF(L114="","",VLOOKUP(L114,[1]!Tabelle4[#Data],2, FALSE))</f>
        <v>Passoa Orange</v>
      </c>
      <c r="E114" s="165" t="str">
        <f>([1]!Tabelle5[[#This Row],[Menge]]/6)&amp;"#"</f>
        <v>0#</v>
      </c>
      <c r="F114" s="127"/>
      <c r="G114" s="128" t="str">
        <f t="shared" si="2"/>
        <v/>
      </c>
      <c r="H114" s="78" t="str">
        <f>IF($L114="","",VLOOKUP($L114,[1]!Tabelle4[#Data],7, FALSE))</f>
        <v>X</v>
      </c>
      <c r="I114" s="166">
        <f>IF($L114="","",VLOOKUP($L114,[1]!Tabelle4[#Data],4, FALSE))</f>
        <v>16.489999999999998</v>
      </c>
      <c r="J114" s="80" t="str">
        <f t="shared" si="3"/>
        <v>keine Komm.</v>
      </c>
      <c r="K114" s="129"/>
      <c r="L114" s="130">
        <f>[1]Datenbank!A101</f>
        <v>7686597</v>
      </c>
    </row>
    <row r="115" spans="1:12" x14ac:dyDescent="0.2">
      <c r="A115" s="23"/>
      <c r="B115" s="68"/>
      <c r="C115" s="115">
        <f>IF($L115="","",VLOOKUP($L115,[1]!Tabelle4[#Data],3, FALSE))</f>
        <v>0.7</v>
      </c>
      <c r="D115" s="164" t="str">
        <f>IF(L115="","",VLOOKUP(L115,[1]!Tabelle4[#Data],2, FALSE))</f>
        <v>Sourz Apple</v>
      </c>
      <c r="E115" s="165" t="str">
        <f>([1]!Tabelle5[[#This Row],[Menge]]/6)&amp;"#"</f>
        <v>0#</v>
      </c>
      <c r="F115" s="127"/>
      <c r="G115" s="128" t="str">
        <f t="shared" si="2"/>
        <v/>
      </c>
      <c r="H115" s="78" t="str">
        <f>IF($L115="","",VLOOKUP($L115,[1]!Tabelle4[#Data],7, FALSE))</f>
        <v>X</v>
      </c>
      <c r="I115" s="166">
        <f>IF($L115="","",VLOOKUP($L115,[1]!Tabelle4[#Data],4, FALSE))</f>
        <v>9.99</v>
      </c>
      <c r="J115" s="80" t="str">
        <f t="shared" si="3"/>
        <v>keine Komm.</v>
      </c>
      <c r="K115" s="129"/>
      <c r="L115" s="130">
        <f>[1]Datenbank!A102</f>
        <v>2020002958572</v>
      </c>
    </row>
    <row r="116" spans="1:12" x14ac:dyDescent="0.2">
      <c r="A116" s="23"/>
      <c r="B116" s="68"/>
      <c r="C116" s="115">
        <f>IF($L116="","",VLOOKUP($L116,[1]!Tabelle4[#Data],3, FALSE))</f>
        <v>0.7</v>
      </c>
      <c r="D116" s="164" t="str">
        <f>IF(L116="","",VLOOKUP(L116,[1]!Tabelle4[#Data],2, FALSE))</f>
        <v>Bailey's</v>
      </c>
      <c r="E116" s="165" t="str">
        <f>([1]!Tabelle5[[#This Row],[Menge]]/6)&amp;"#"</f>
        <v>0#</v>
      </c>
      <c r="F116" s="127"/>
      <c r="G116" s="128" t="str">
        <f t="shared" si="2"/>
        <v/>
      </c>
      <c r="H116" s="78">
        <f>IF($L116="","",VLOOKUP($L116,[1]!Tabelle4[#Data],7, FALSE))</f>
        <v>0</v>
      </c>
      <c r="I116" s="166">
        <f>IF($L116="","",VLOOKUP($L116,[1]!Tabelle4[#Data],4, FALSE))</f>
        <v>15.99</v>
      </c>
      <c r="J116" s="80" t="str">
        <f t="shared" si="3"/>
        <v/>
      </c>
      <c r="K116" s="129"/>
      <c r="L116" s="130">
        <f>[1]Datenbank!A103</f>
        <v>7696855</v>
      </c>
    </row>
    <row r="117" spans="1:12" ht="15.75" x14ac:dyDescent="0.25">
      <c r="A117" s="23"/>
      <c r="B117" s="68"/>
      <c r="C117" s="115">
        <f>IF($L117="","",VLOOKUP($L117,[1]!Tabelle4[#Data],3, FALSE))</f>
        <v>0</v>
      </c>
      <c r="D117" s="120" t="str">
        <f>IF(L117="","",VLOOKUP(L117,[1]!Tabelle4[#Data],2, FALSE))</f>
        <v>Lebensmittel</v>
      </c>
      <c r="E117" s="165"/>
      <c r="F117" s="127"/>
      <c r="G117" s="128" t="str">
        <f t="shared" si="2"/>
        <v/>
      </c>
      <c r="H117" s="78">
        <f>IF($L117="","",VLOOKUP($L117,[1]!Tabelle4[#Data],7, FALSE))</f>
        <v>0</v>
      </c>
      <c r="I117" s="166" t="str">
        <f>IF($L117="","",VLOOKUP($L117,[1]!Tabelle4[#Data],4, FALSE))</f>
        <v>-</v>
      </c>
      <c r="J117" s="80" t="str">
        <f t="shared" si="3"/>
        <v/>
      </c>
      <c r="K117" s="129"/>
      <c r="L117" s="130">
        <f>[1]Datenbank!A104</f>
        <v>5</v>
      </c>
    </row>
    <row r="118" spans="1:12" x14ac:dyDescent="0.2">
      <c r="A118" s="23"/>
      <c r="B118" s="68"/>
      <c r="C118" s="115" t="str">
        <f>IF($L118="","",VLOOKUP($L118,[1]!Tabelle4[#Data],3, FALSE))</f>
        <v>500g</v>
      </c>
      <c r="D118" s="164" t="str">
        <f>IF(L118="","",VLOOKUP(L118,[1]!Tabelle4[#Data],2, FALSE))</f>
        <v>Mautner Estragon Senf</v>
      </c>
      <c r="E118" s="165" t="str">
        <f>([1]!Tabelle5[[#This Row],[Menge]]/6)&amp;"#"</f>
        <v>0#</v>
      </c>
      <c r="F118" s="127"/>
      <c r="G118" s="128" t="str">
        <f t="shared" si="2"/>
        <v/>
      </c>
      <c r="H118" s="78">
        <f>IF($L118="","",VLOOKUP($L118,[1]!Tabelle4[#Data],7, FALSE))</f>
        <v>0</v>
      </c>
      <c r="I118" s="166">
        <f>IF($L118="","",VLOOKUP($L118,[1]!Tabelle4[#Data],4, FALSE))</f>
        <v>2.69</v>
      </c>
      <c r="J118" s="80" t="str">
        <f t="shared" si="3"/>
        <v/>
      </c>
      <c r="K118" s="129"/>
      <c r="L118" s="130">
        <f>[1]Datenbank!A105</f>
        <v>114257</v>
      </c>
    </row>
    <row r="119" spans="1:12" x14ac:dyDescent="0.2">
      <c r="A119" s="23"/>
      <c r="B119" s="68"/>
      <c r="C119" s="115" t="str">
        <f>IF($L119="","",VLOOKUP($L119,[1]!Tabelle4[#Data],3, FALSE))</f>
        <v>1kg</v>
      </c>
      <c r="D119" s="164" t="str">
        <f>IF(L119="","",VLOOKUP(L119,[1]!Tabelle4[#Data],2, FALSE))</f>
        <v>Felix Ketchup mild</v>
      </c>
      <c r="E119" s="165"/>
      <c r="F119" s="127"/>
      <c r="G119" s="128" t="str">
        <f t="shared" si="2"/>
        <v/>
      </c>
      <c r="H119" s="78">
        <f>IF($L119="","",VLOOKUP($L119,[1]!Tabelle4[#Data],7, FALSE))</f>
        <v>0</v>
      </c>
      <c r="I119" s="166">
        <f>IF($L119="","",VLOOKUP($L119,[1]!Tabelle4[#Data],4, FALSE))</f>
        <v>3.79</v>
      </c>
      <c r="J119" s="80" t="str">
        <f t="shared" si="3"/>
        <v/>
      </c>
      <c r="K119" s="129"/>
      <c r="L119" s="130">
        <f>[1]Datenbank!A106</f>
        <v>136556</v>
      </c>
    </row>
    <row r="120" spans="1:12" x14ac:dyDescent="0.2">
      <c r="A120" s="23"/>
      <c r="B120" s="68"/>
      <c r="C120" s="115" t="str">
        <f>IF($L120="","",VLOOKUP($L120,[1]!Tabelle4[#Data],3, FALSE))</f>
        <v>1,4kg</v>
      </c>
      <c r="D120" s="164" t="str">
        <f>IF(L120="","",VLOOKUP(L120,[1]!Tabelle4[#Data],2, FALSE))</f>
        <v>S-Budget Ketchup</v>
      </c>
      <c r="E120" s="165"/>
      <c r="F120" s="127"/>
      <c r="G120" s="128" t="str">
        <f t="shared" si="2"/>
        <v/>
      </c>
      <c r="H120" s="78">
        <f>IF($L120="","",VLOOKUP($L120,[1]!Tabelle4[#Data],7, FALSE))</f>
        <v>0</v>
      </c>
      <c r="I120" s="166">
        <f>IF($L120="","",VLOOKUP($L120,[1]!Tabelle4[#Data],4, FALSE))</f>
        <v>1.69</v>
      </c>
      <c r="J120" s="80" t="str">
        <f t="shared" si="3"/>
        <v/>
      </c>
      <c r="K120" s="129"/>
      <c r="L120" s="130">
        <f>[1]Datenbank!A107</f>
        <v>7285141</v>
      </c>
    </row>
    <row r="121" spans="1:12" x14ac:dyDescent="0.2">
      <c r="A121" s="23"/>
      <c r="B121" s="68"/>
      <c r="C121" s="115" t="str">
        <f>IF($L121="","",VLOOKUP($L121,[1]!Tabelle4[#Data],3, FALSE))</f>
        <v>500g</v>
      </c>
      <c r="D121" s="164" t="str">
        <f>IF(L121="","",VLOOKUP(L121,[1]!Tabelle4[#Data],2, FALSE))</f>
        <v>Hornig Spezial gem.</v>
      </c>
      <c r="E121" s="165"/>
      <c r="F121" s="127"/>
      <c r="G121" s="128" t="str">
        <f t="shared" si="2"/>
        <v/>
      </c>
      <c r="H121" s="78">
        <f>IF($L121="","",VLOOKUP($L121,[1]!Tabelle4[#Data],7, FALSE))</f>
        <v>0</v>
      </c>
      <c r="I121" s="166">
        <f>IF($L121="","",VLOOKUP($L121,[1]!Tabelle4[#Data],4, FALSE))</f>
        <v>8.99</v>
      </c>
      <c r="J121" s="80" t="str">
        <f t="shared" si="3"/>
        <v/>
      </c>
      <c r="K121" s="129"/>
      <c r="L121" s="130">
        <f>[1]Datenbank!A108</f>
        <v>5246557</v>
      </c>
    </row>
    <row r="122" spans="1:12" x14ac:dyDescent="0.2">
      <c r="A122" s="23"/>
      <c r="B122" s="68"/>
      <c r="C122" s="115" t="str">
        <f>IF($L122="","",VLOOKUP($L122,[1]!Tabelle4[#Data],3, FALSE))</f>
        <v>500g</v>
      </c>
      <c r="D122" s="164" t="str">
        <f>IF(L122="","",VLOOKUP(L122,[1]!Tabelle4[#Data],2, FALSE))</f>
        <v>Hornig Spezial ganz</v>
      </c>
      <c r="E122" s="165"/>
      <c r="F122" s="127"/>
      <c r="G122" s="128" t="str">
        <f t="shared" si="2"/>
        <v/>
      </c>
      <c r="H122" s="78">
        <f>IF($L122="","",VLOOKUP($L122,[1]!Tabelle4[#Data],7, FALSE))</f>
        <v>0</v>
      </c>
      <c r="I122" s="166">
        <f>IF($L122="","",VLOOKUP($L122,[1]!Tabelle4[#Data],4, FALSE))</f>
        <v>7.99</v>
      </c>
      <c r="J122" s="80" t="str">
        <f t="shared" si="3"/>
        <v/>
      </c>
      <c r="K122" s="129"/>
      <c r="L122" s="130">
        <f>[1]Datenbank!A109</f>
        <v>5246489</v>
      </c>
    </row>
    <row r="123" spans="1:12" x14ac:dyDescent="0.2">
      <c r="A123" s="23"/>
      <c r="B123" s="68"/>
      <c r="C123" s="115" t="str">
        <f>IF($L123="","",VLOOKUP($L123,[1]!Tabelle4[#Data],3, FALSE))</f>
        <v>Pkg</v>
      </c>
      <c r="D123" s="164" t="str">
        <f>IF(L123="","",VLOOKUP(L123,[1]!Tabelle4[#Data],2, FALSE))</f>
        <v>Spar Kaffeesahne 20x10g</v>
      </c>
      <c r="E123" s="165"/>
      <c r="F123" s="127"/>
      <c r="G123" s="128" t="str">
        <f t="shared" si="2"/>
        <v/>
      </c>
      <c r="H123" s="78">
        <f>IF($L123="","",VLOOKUP($L123,[1]!Tabelle4[#Data],7, FALSE))</f>
        <v>0</v>
      </c>
      <c r="I123" s="166">
        <f>IF($L123="","",VLOOKUP($L123,[1]!Tabelle4[#Data],4, FALSE))</f>
        <v>0.79</v>
      </c>
      <c r="J123" s="80" t="str">
        <f t="shared" si="3"/>
        <v/>
      </c>
      <c r="K123" s="129"/>
      <c r="L123" s="130">
        <f>[1]Datenbank!A110</f>
        <v>2352794</v>
      </c>
    </row>
    <row r="124" spans="1:12" x14ac:dyDescent="0.2">
      <c r="A124" s="23"/>
      <c r="B124" s="68"/>
      <c r="C124" s="115" t="str">
        <f>IF($L124="","",VLOOKUP($L124,[1]!Tabelle4[#Data],3, FALSE))</f>
        <v>500g</v>
      </c>
      <c r="D124" s="164" t="str">
        <f>IF(L124="","",VLOOKUP(L124,[1]!Tabelle4[#Data],2, FALSE))</f>
        <v>Spar Kaffeemilch</v>
      </c>
      <c r="E124" s="165"/>
      <c r="F124" s="127"/>
      <c r="G124" s="128" t="str">
        <f t="shared" si="2"/>
        <v/>
      </c>
      <c r="H124" s="78">
        <f>IF($L124="","",VLOOKUP($L124,[1]!Tabelle4[#Data],7, FALSE))</f>
        <v>0</v>
      </c>
      <c r="I124" s="166">
        <f>IF($L124="","",VLOOKUP($L124,[1]!Tabelle4[#Data],4, FALSE))</f>
        <v>1.0900000000000001</v>
      </c>
      <c r="J124" s="80" t="str">
        <f t="shared" si="3"/>
        <v/>
      </c>
      <c r="K124" s="129"/>
      <c r="L124" s="130">
        <f>[1]Datenbank!A111</f>
        <v>5417094</v>
      </c>
    </row>
    <row r="125" spans="1:12" x14ac:dyDescent="0.2">
      <c r="A125" s="23"/>
      <c r="B125" s="68"/>
      <c r="C125" s="115" t="str">
        <f>IF($L125="","",VLOOKUP($L125,[1]!Tabelle4[#Data],3, FALSE))</f>
        <v>Pkg</v>
      </c>
      <c r="D125" s="164" t="str">
        <f>IF(L125="","",VLOOKUP(L125,[1]!Tabelle4[#Data],2, FALSE))</f>
        <v>Zuckersticks 200g</v>
      </c>
      <c r="E125" s="165"/>
      <c r="F125" s="127"/>
      <c r="G125" s="128" t="str">
        <f t="shared" si="2"/>
        <v/>
      </c>
      <c r="H125" s="78">
        <f>IF($L125="","",VLOOKUP($L125,[1]!Tabelle4[#Data],7, FALSE))</f>
        <v>0</v>
      </c>
      <c r="I125" s="166">
        <f>IF($L125="","",VLOOKUP($L125,[1]!Tabelle4[#Data],4, FALSE))</f>
        <v>1.49</v>
      </c>
      <c r="J125" s="80" t="str">
        <f t="shared" si="3"/>
        <v/>
      </c>
      <c r="K125" s="129"/>
      <c r="L125" s="130">
        <f>[1]Datenbank!A112</f>
        <v>6684297</v>
      </c>
    </row>
    <row r="126" spans="1:12" x14ac:dyDescent="0.2">
      <c r="A126" s="23"/>
      <c r="B126" s="68"/>
      <c r="C126" s="115" t="str">
        <f>IF($L126="","",VLOOKUP($L126,[1]!Tabelle4[#Data],3, FALSE))</f>
        <v>Pkg</v>
      </c>
      <c r="D126" s="164" t="str">
        <f>IF(L126="","",VLOOKUP(L126,[1]!Tabelle4[#Data],2, FALSE))</f>
        <v>Beuk. Waffelbecher 60g</v>
      </c>
      <c r="E126" s="165"/>
      <c r="F126" s="127"/>
      <c r="G126" s="128" t="str">
        <f t="shared" si="2"/>
        <v/>
      </c>
      <c r="H126" s="78">
        <f>IF($L126="","",VLOOKUP($L126,[1]!Tabelle4[#Data],7, FALSE))</f>
        <v>0</v>
      </c>
      <c r="I126" s="166">
        <f>IF($L126="","",VLOOKUP($L126,[1]!Tabelle4[#Data],4, FALSE))</f>
        <v>2.69</v>
      </c>
      <c r="J126" s="80" t="str">
        <f t="shared" si="3"/>
        <v/>
      </c>
      <c r="K126" s="129"/>
      <c r="L126" s="130">
        <f>[1]Datenbank!A113</f>
        <v>695602</v>
      </c>
    </row>
    <row r="127" spans="1:12" x14ac:dyDescent="0.2">
      <c r="A127" s="23"/>
      <c r="B127" s="68"/>
      <c r="C127" s="115" t="str">
        <f>IF($L127="","",VLOOKUP($L127,[1]!Tabelle4[#Data],3, FALSE))</f>
        <v>Pkg</v>
      </c>
      <c r="D127" s="164" t="str">
        <f>IF(L127="","",VLOOKUP(L127,[1]!Tabelle4[#Data],2, FALSE))</f>
        <v>Haribo Goldbären</v>
      </c>
      <c r="E127" s="165"/>
      <c r="F127" s="127"/>
      <c r="G127" s="128" t="str">
        <f t="shared" si="2"/>
        <v/>
      </c>
      <c r="H127" s="78">
        <f>IF($L127="","",VLOOKUP($L127,[1]!Tabelle4[#Data],7, FALSE))</f>
        <v>0</v>
      </c>
      <c r="I127" s="166">
        <f>IF($L127="","",VLOOKUP($L127,[1]!Tabelle4[#Data],4, FALSE))</f>
        <v>1.0900000000000001</v>
      </c>
      <c r="J127" s="80" t="str">
        <f t="shared" si="3"/>
        <v/>
      </c>
      <c r="K127" s="129"/>
      <c r="L127" s="130">
        <f>[1]Datenbank!A114</f>
        <v>7633058</v>
      </c>
    </row>
    <row r="128" spans="1:12" x14ac:dyDescent="0.2">
      <c r="A128" s="23"/>
      <c r="B128" s="68"/>
      <c r="C128" s="115" t="str">
        <f>IF($L128="","",VLOOKUP($L128,[1]!Tabelle4[#Data],3, FALSE))</f>
        <v>Pkg</v>
      </c>
      <c r="D128" s="164" t="str">
        <f>IF(L128="","",VLOOKUP(L128,[1]!Tabelle4[#Data],2, FALSE))</f>
        <v xml:space="preserve">S-Budget Erdn. 500g Dose </v>
      </c>
      <c r="E128" s="165"/>
      <c r="F128" s="127"/>
      <c r="G128" s="128" t="str">
        <f t="shared" si="2"/>
        <v/>
      </c>
      <c r="H128" s="78">
        <f>IF($L128="","",VLOOKUP($L128,[1]!Tabelle4[#Data],7, FALSE))</f>
        <v>0</v>
      </c>
      <c r="I128" s="166">
        <f>IF($L128="","",VLOOKUP($L128,[1]!Tabelle4[#Data],4, FALSE))</f>
        <v>1.99</v>
      </c>
      <c r="J128" s="80" t="str">
        <f t="shared" si="3"/>
        <v/>
      </c>
      <c r="K128" s="129"/>
      <c r="L128" s="130">
        <f>[1]Datenbank!A115</f>
        <v>6282226</v>
      </c>
    </row>
    <row r="129" spans="1:12" ht="15.75" x14ac:dyDescent="0.25">
      <c r="A129" s="23"/>
      <c r="B129" s="68"/>
      <c r="C129" s="115">
        <f>IF($L129="","",VLOOKUP($L129,[1]!Tabelle4[#Data],3, FALSE))</f>
        <v>0</v>
      </c>
      <c r="D129" s="120" t="str">
        <f>IF(L129="","",VLOOKUP(L129,[1]!Tabelle4[#Data],2, FALSE))</f>
        <v>Haushalts-Artikel</v>
      </c>
      <c r="E129" s="165"/>
      <c r="F129" s="127"/>
      <c r="G129" s="128" t="str">
        <f t="shared" si="2"/>
        <v/>
      </c>
      <c r="H129" s="78">
        <f>IF($L129="","",VLOOKUP($L129,[1]!Tabelle4[#Data],7, FALSE))</f>
        <v>0</v>
      </c>
      <c r="I129" s="166" t="str">
        <f>IF($L129="","",VLOOKUP($L129,[1]!Tabelle4[#Data],4, FALSE))</f>
        <v>-</v>
      </c>
      <c r="J129" s="80" t="str">
        <f t="shared" si="3"/>
        <v/>
      </c>
      <c r="K129" s="129"/>
      <c r="L129" s="130">
        <f>[1]Datenbank!A116</f>
        <v>6</v>
      </c>
    </row>
    <row r="130" spans="1:12" x14ac:dyDescent="0.2">
      <c r="A130" s="23"/>
      <c r="B130" s="68"/>
      <c r="C130" s="115" t="str">
        <f>IF($L130="","",VLOOKUP($L130,[1]!Tabelle4[#Data],3, FALSE))</f>
        <v>10er</v>
      </c>
      <c r="D130" s="164" t="str">
        <f>IF(L130="","",VLOOKUP(L130,[1]!Tabelle4[#Data],2, FALSE))</f>
        <v>Spar Müllsack 110Lt.</v>
      </c>
      <c r="E130" s="165"/>
      <c r="F130" s="127"/>
      <c r="G130" s="128" t="str">
        <f t="shared" si="2"/>
        <v/>
      </c>
      <c r="H130" s="78">
        <f>IF($L130="","",VLOOKUP($L130,[1]!Tabelle4[#Data],7, FALSE))</f>
        <v>0</v>
      </c>
      <c r="I130" s="166">
        <f>IF($L130="","",VLOOKUP($L130,[1]!Tabelle4[#Data],4, FALSE))</f>
        <v>1.89</v>
      </c>
      <c r="J130" s="80" t="str">
        <f t="shared" si="3"/>
        <v/>
      </c>
      <c r="K130" s="129"/>
      <c r="L130" s="130">
        <f>[1]Datenbank!A117</f>
        <v>2020003506437</v>
      </c>
    </row>
    <row r="131" spans="1:12" x14ac:dyDescent="0.2">
      <c r="A131" s="23"/>
      <c r="B131" s="68"/>
      <c r="C131" s="115" t="str">
        <f>IF($L131="","",VLOOKUP($L131,[1]!Tabelle4[#Data],3, FALSE))</f>
        <v>Pkg</v>
      </c>
      <c r="D131" s="164" t="str">
        <f>IF(L131="","",VLOOKUP(L131,[1]!Tabelle4[#Data],2, FALSE))</f>
        <v>Lov. Küchenrolle 4er Dekor</v>
      </c>
      <c r="E131" s="165"/>
      <c r="F131" s="127"/>
      <c r="G131" s="128" t="str">
        <f t="shared" si="2"/>
        <v/>
      </c>
      <c r="H131" s="78">
        <f>IF($L131="","",VLOOKUP($L131,[1]!Tabelle4[#Data],7, FALSE))</f>
        <v>0</v>
      </c>
      <c r="I131" s="166">
        <f>IF($L131="","",VLOOKUP($L131,[1]!Tabelle4[#Data],4, FALSE))</f>
        <v>2.39</v>
      </c>
      <c r="J131" s="80" t="str">
        <f t="shared" si="3"/>
        <v/>
      </c>
      <c r="K131" s="129"/>
      <c r="L131" s="130">
        <f>[1]Datenbank!A118</f>
        <v>2020001027781</v>
      </c>
    </row>
    <row r="132" spans="1:12" x14ac:dyDescent="0.2">
      <c r="A132" s="23"/>
      <c r="B132" s="68"/>
      <c r="C132" s="115" t="str">
        <f>IF($L132="","",VLOOKUP($L132,[1]!Tabelle4[#Data],3, FALSE))</f>
        <v>10er</v>
      </c>
      <c r="D132" s="164" t="str">
        <f>IF(L132="","",VLOOKUP(L132,[1]!Tabelle4[#Data],2, FALSE))</f>
        <v>Lov. Toilettenpapier 3lag.</v>
      </c>
      <c r="E132" s="165"/>
      <c r="F132" s="127"/>
      <c r="G132" s="128" t="str">
        <f t="shared" si="2"/>
        <v/>
      </c>
      <c r="H132" s="78">
        <f>IF($L132="","",VLOOKUP($L132,[1]!Tabelle4[#Data],7, FALSE))</f>
        <v>0</v>
      </c>
      <c r="I132" s="166">
        <f>IF($L132="","",VLOOKUP($L132,[1]!Tabelle4[#Data],4, FALSE))</f>
        <v>2.99</v>
      </c>
      <c r="J132" s="80" t="str">
        <f t="shared" si="3"/>
        <v/>
      </c>
      <c r="K132" s="129"/>
      <c r="L132" s="130">
        <f>[1]Datenbank!A119</f>
        <v>8185419</v>
      </c>
    </row>
    <row r="133" spans="1:12" x14ac:dyDescent="0.2">
      <c r="A133" s="23"/>
      <c r="B133" s="68"/>
      <c r="C133" s="115" t="str">
        <f>IF($L133="","",VLOOKUP($L133,[1]!Tabelle4[#Data],3, FALSE))</f>
        <v>0,5Lt.</v>
      </c>
      <c r="D133" s="164" t="str">
        <f>IF(L133="","",VLOOKUP(L133,[1]!Tabelle4[#Data],2, FALSE))</f>
        <v xml:space="preserve">Splendit Spülmittel </v>
      </c>
      <c r="E133" s="165"/>
      <c r="F133" s="127"/>
      <c r="G133" s="128" t="str">
        <f t="shared" si="2"/>
        <v/>
      </c>
      <c r="H133" s="78">
        <f>IF($L133="","",VLOOKUP($L133,[1]!Tabelle4[#Data],7, FALSE))</f>
        <v>0</v>
      </c>
      <c r="I133" s="166">
        <f>IF($L133="","",VLOOKUP($L133,[1]!Tabelle4[#Data],4, FALSE))</f>
        <v>0.99</v>
      </c>
      <c r="J133" s="80" t="str">
        <f t="shared" si="3"/>
        <v/>
      </c>
      <c r="K133" s="129"/>
      <c r="L133" s="130">
        <f>[1]Datenbank!A120</f>
        <v>4141273</v>
      </c>
    </row>
    <row r="134" spans="1:12" x14ac:dyDescent="0.2">
      <c r="A134" s="23"/>
      <c r="B134" s="68"/>
      <c r="C134" s="115" t="str">
        <f>IF($L134="","",VLOOKUP($L134,[1]!Tabelle4[#Data],3, FALSE))</f>
        <v>Pkg</v>
      </c>
      <c r="D134" s="164" t="str">
        <f>IF(L134="","",VLOOKUP(L134,[1]!Tabelle4[#Data],2, FALSE))</f>
        <v xml:space="preserve">S-Budget 5er Schwammtuch  </v>
      </c>
      <c r="E134" s="165"/>
      <c r="F134" s="127"/>
      <c r="G134" s="128" t="str">
        <f t="shared" si="2"/>
        <v/>
      </c>
      <c r="H134" s="78">
        <f>IF($L134="","",VLOOKUP($L134,[1]!Tabelle4[#Data],7, FALSE))</f>
        <v>0</v>
      </c>
      <c r="I134" s="166">
        <f>IF($L134="","",VLOOKUP($L134,[1]!Tabelle4[#Data],4, FALSE))</f>
        <v>0.75</v>
      </c>
      <c r="J134" s="80" t="str">
        <f t="shared" si="3"/>
        <v/>
      </c>
      <c r="K134" s="129"/>
      <c r="L134" s="130">
        <f>[1]Datenbank!A121</f>
        <v>7896668</v>
      </c>
    </row>
    <row r="135" spans="1:12" ht="15.75" x14ac:dyDescent="0.25">
      <c r="A135" s="23"/>
      <c r="B135" s="68"/>
      <c r="C135" s="115">
        <f>IF($L135="","",VLOOKUP($L135,[1]!Tabelle4[#Data],3, FALSE))</f>
        <v>0</v>
      </c>
      <c r="D135" s="120" t="str">
        <f>IF(L135="","",VLOOKUP(L135,[1]!Tabelle4[#Data],2, FALSE))</f>
        <v>PapStar - Becher</v>
      </c>
      <c r="E135" s="165"/>
      <c r="F135" s="127"/>
      <c r="G135" s="128" t="str">
        <f t="shared" si="2"/>
        <v/>
      </c>
      <c r="H135" s="78">
        <f>IF($L135="","",VLOOKUP($L135,[1]!Tabelle4[#Data],7, FALSE))</f>
        <v>0</v>
      </c>
      <c r="I135" s="166" t="str">
        <f>IF($L135="","",VLOOKUP($L135,[1]!Tabelle4[#Data],4, FALSE))</f>
        <v>-</v>
      </c>
      <c r="J135" s="80" t="str">
        <f t="shared" si="3"/>
        <v/>
      </c>
      <c r="K135" s="129"/>
      <c r="L135" s="130">
        <f>[1]Datenbank!A122</f>
        <v>7</v>
      </c>
    </row>
    <row r="136" spans="1:12" x14ac:dyDescent="0.2">
      <c r="A136" s="23"/>
      <c r="B136" s="68"/>
      <c r="C136" s="115" t="str">
        <f>IF($L136="","",VLOOKUP($L136,[1]!Tabelle4[#Data],3, FALSE))</f>
        <v xml:space="preserve">Pkg. </v>
      </c>
      <c r="D136" s="164" t="str">
        <f>IF(L136="","",VLOOKUP(L136,[1]!Tabelle4[#Data],2, FALSE))</f>
        <v>Becher 70Stk. 0,25</v>
      </c>
      <c r="E136" s="165"/>
      <c r="F136" s="127"/>
      <c r="G136" s="128" t="str">
        <f t="shared" si="2"/>
        <v/>
      </c>
      <c r="H136" s="78">
        <f>IF($L136="","",VLOOKUP($L136,[1]!Tabelle4[#Data],7, FALSE))</f>
        <v>0</v>
      </c>
      <c r="I136" s="166">
        <f>IF($L136="","",VLOOKUP($L136,[1]!Tabelle4[#Data],4, FALSE))</f>
        <v>5.49</v>
      </c>
      <c r="J136" s="80" t="str">
        <f t="shared" si="3"/>
        <v/>
      </c>
      <c r="K136" s="129"/>
      <c r="L136" s="130">
        <f>[1]Datenbank!A123</f>
        <v>5560</v>
      </c>
    </row>
    <row r="137" spans="1:12" x14ac:dyDescent="0.2">
      <c r="A137" s="23"/>
      <c r="B137" s="68"/>
      <c r="C137" s="115" t="str">
        <f>IF($L137="","",VLOOKUP($L137,[1]!Tabelle4[#Data],3, FALSE))</f>
        <v xml:space="preserve">Pkg. </v>
      </c>
      <c r="D137" s="164" t="str">
        <f>IF(L137="","",VLOOKUP(L137,[1]!Tabelle4[#Data],2, FALSE))</f>
        <v>Trinkbecher 65Stk 0,5</v>
      </c>
      <c r="E137" s="165"/>
      <c r="F137" s="127"/>
      <c r="G137" s="128" t="str">
        <f t="shared" si="2"/>
        <v/>
      </c>
      <c r="H137" s="78">
        <f>IF($L137="","",VLOOKUP($L137,[1]!Tabelle4[#Data],7, FALSE))</f>
        <v>0</v>
      </c>
      <c r="I137" s="166">
        <f>IF($L137="","",VLOOKUP($L137,[1]!Tabelle4[#Data],4, FALSE))</f>
        <v>9.99</v>
      </c>
      <c r="J137" s="80" t="str">
        <f t="shared" si="3"/>
        <v/>
      </c>
      <c r="K137" s="129"/>
      <c r="L137" s="130">
        <f>[1]Datenbank!A124</f>
        <v>5561</v>
      </c>
    </row>
    <row r="138" spans="1:12" x14ac:dyDescent="0.2">
      <c r="A138" s="23"/>
      <c r="B138" s="68"/>
      <c r="C138" s="115" t="str">
        <f>IF($L138="","",VLOOKUP($L138,[1]!Tabelle4[#Data],3, FALSE))</f>
        <v xml:space="preserve">Pkg. </v>
      </c>
      <c r="D138" s="164" t="str">
        <f>IF(L138="","",VLOOKUP(L138,[1]!Tabelle4[#Data],2, FALSE))</f>
        <v xml:space="preserve">SIMPEX Schnaps-gl.2cl 40er </v>
      </c>
      <c r="E138" s="165"/>
      <c r="F138" s="127"/>
      <c r="G138" s="128" t="str">
        <f t="shared" si="2"/>
        <v/>
      </c>
      <c r="H138" s="78">
        <f>IF($L138="","",VLOOKUP($L138,[1]!Tabelle4[#Data],7, FALSE))</f>
        <v>0</v>
      </c>
      <c r="I138" s="166">
        <f>IF($L138="","",VLOOKUP($L138,[1]!Tabelle4[#Data],4, FALSE))</f>
        <v>1.99</v>
      </c>
      <c r="J138" s="80" t="str">
        <f t="shared" si="3"/>
        <v/>
      </c>
      <c r="K138" s="129"/>
      <c r="L138" s="130">
        <f>[1]Datenbank!A125</f>
        <v>5562</v>
      </c>
    </row>
    <row r="139" spans="1:12" x14ac:dyDescent="0.2">
      <c r="A139" s="23"/>
      <c r="B139" s="68"/>
      <c r="C139" s="115" t="str">
        <f>IF($L139="","",VLOOKUP($L139,[1]!Tabelle4[#Data],3, FALSE))</f>
        <v xml:space="preserve">Pkg. </v>
      </c>
      <c r="D139" s="164" t="str">
        <f>IF(L139="","",VLOOKUP(L139,[1]!Tabelle4[#Data],2, FALSE))</f>
        <v>Thermobecher 50Stk. 0,25</v>
      </c>
      <c r="E139" s="165"/>
      <c r="F139" s="127"/>
      <c r="G139" s="128" t="str">
        <f t="shared" si="2"/>
        <v/>
      </c>
      <c r="H139" s="78">
        <f>IF($L139="","",VLOOKUP($L139,[1]!Tabelle4[#Data],7, FALSE))</f>
        <v>0</v>
      </c>
      <c r="I139" s="166">
        <f>IF($L139="","",VLOOKUP($L139,[1]!Tabelle4[#Data],4, FALSE))</f>
        <v>4.6900000000000004</v>
      </c>
      <c r="J139" s="80" t="str">
        <f t="shared" si="3"/>
        <v/>
      </c>
      <c r="K139" s="129"/>
      <c r="L139" s="130">
        <f>[1]Datenbank!A126</f>
        <v>2015001996809</v>
      </c>
    </row>
    <row r="140" spans="1:12" ht="15.75" x14ac:dyDescent="0.25">
      <c r="A140" s="23"/>
      <c r="B140" s="68"/>
      <c r="C140" s="115">
        <f>IF($L140="","",VLOOKUP($L140,[1]!Tabelle4[#Data],3, FALSE))</f>
        <v>0</v>
      </c>
      <c r="D140" s="120" t="str">
        <f>IF(L140="","",VLOOKUP(L140,[1]!Tabelle4[#Data],2, FALSE))</f>
        <v>PapStar - Teller</v>
      </c>
      <c r="E140" s="165"/>
      <c r="F140" s="127"/>
      <c r="G140" s="128" t="str">
        <f t="shared" si="2"/>
        <v/>
      </c>
      <c r="H140" s="78">
        <f>IF($L140="","",VLOOKUP($L140,[1]!Tabelle4[#Data],7, FALSE))</f>
        <v>0</v>
      </c>
      <c r="I140" s="166" t="str">
        <f>IF($L140="","",VLOOKUP($L140,[1]!Tabelle4[#Data],4, FALSE))</f>
        <v>-</v>
      </c>
      <c r="J140" s="80" t="str">
        <f t="shared" si="3"/>
        <v/>
      </c>
      <c r="K140" s="129"/>
      <c r="L140" s="130">
        <f>[1]Datenbank!A127</f>
        <v>8</v>
      </c>
    </row>
    <row r="141" spans="1:12" x14ac:dyDescent="0.2">
      <c r="A141" s="23"/>
      <c r="B141" s="68"/>
      <c r="C141" s="115" t="str">
        <f>IF($L141="","",VLOOKUP($L141,[1]!Tabelle4[#Data],3, FALSE))</f>
        <v xml:space="preserve">Pkg. </v>
      </c>
      <c r="D141" s="164" t="str">
        <f>IF(L141="","",VLOOKUP(L141,[1]!Tabelle4[#Data],2, FALSE))</f>
        <v>Papteller 250Stk. 13x20</v>
      </c>
      <c r="E141" s="165"/>
      <c r="F141" s="127"/>
      <c r="G141" s="128" t="str">
        <f t="shared" si="2"/>
        <v/>
      </c>
      <c r="H141" s="78">
        <f>IF($L141="","",VLOOKUP($L141,[1]!Tabelle4[#Data],7, FALSE))</f>
        <v>0</v>
      </c>
      <c r="I141" s="166">
        <f>IF($L141="","",VLOOKUP($L141,[1]!Tabelle4[#Data],4, FALSE))</f>
        <v>10.99</v>
      </c>
      <c r="J141" s="80" t="str">
        <f t="shared" si="3"/>
        <v/>
      </c>
      <c r="K141" s="129"/>
      <c r="L141" s="130">
        <f>[1]Datenbank!A128</f>
        <v>5570</v>
      </c>
    </row>
    <row r="142" spans="1:12" x14ac:dyDescent="0.2">
      <c r="A142" s="23"/>
      <c r="B142" s="68"/>
      <c r="C142" s="115" t="str">
        <f>IF($L142="","",VLOOKUP($L142,[1]!Tabelle4[#Data],3, FALSE))</f>
        <v xml:space="preserve">Pkg. </v>
      </c>
      <c r="D142" s="164" t="str">
        <f>IF(L142="","",VLOOKUP(L142,[1]!Tabelle4[#Data],2, FALSE))</f>
        <v xml:space="preserve">Teller 13x20cm 20er weiss     </v>
      </c>
      <c r="E142" s="165"/>
      <c r="F142" s="127"/>
      <c r="G142" s="128" t="str">
        <f t="shared" si="2"/>
        <v/>
      </c>
      <c r="H142" s="78">
        <f>IF($L142="","",VLOOKUP($L142,[1]!Tabelle4[#Data],7, FALSE))</f>
        <v>0</v>
      </c>
      <c r="I142" s="166">
        <f>IF($L142="","",VLOOKUP($L142,[1]!Tabelle4[#Data],4, FALSE))</f>
        <v>1.99</v>
      </c>
      <c r="J142" s="80" t="str">
        <f t="shared" si="3"/>
        <v/>
      </c>
      <c r="K142" s="129"/>
      <c r="L142" s="130">
        <f>[1]Datenbank!A129</f>
        <v>1248821</v>
      </c>
    </row>
    <row r="143" spans="1:12" x14ac:dyDescent="0.2">
      <c r="A143" s="23"/>
      <c r="B143" s="68"/>
      <c r="C143" s="115" t="str">
        <f>IF($L143="","",VLOOKUP($L143,[1]!Tabelle4[#Data],3, FALSE))</f>
        <v xml:space="preserve">Pkg. </v>
      </c>
      <c r="D143" s="164" t="str">
        <f>IF(L143="","",VLOOKUP(L143,[1]!Tabelle4[#Data],2, FALSE))</f>
        <v>Pure Teller geteilt 50Stk.</v>
      </c>
      <c r="E143" s="165"/>
      <c r="F143" s="127"/>
      <c r="G143" s="128" t="str">
        <f t="shared" si="2"/>
        <v/>
      </c>
      <c r="H143" s="78">
        <f>IF($L143="","",VLOOKUP($L143,[1]!Tabelle4[#Data],7, FALSE))</f>
        <v>0</v>
      </c>
      <c r="I143" s="166">
        <f>IF($L143="","",VLOOKUP($L143,[1]!Tabelle4[#Data],4, FALSE))</f>
        <v>11.9</v>
      </c>
      <c r="J143" s="80" t="str">
        <f t="shared" si="3"/>
        <v/>
      </c>
      <c r="K143" s="129"/>
      <c r="L143" s="130">
        <f>[1]Datenbank!A130</f>
        <v>5571</v>
      </c>
    </row>
    <row r="144" spans="1:12" x14ac:dyDescent="0.2">
      <c r="A144" s="23"/>
      <c r="B144" s="68"/>
      <c r="C144" s="115" t="str">
        <f>IF($L144="","",VLOOKUP($L144,[1]!Tabelle4[#Data],3, FALSE))</f>
        <v xml:space="preserve">Pkg. </v>
      </c>
      <c r="D144" s="164" t="str">
        <f>IF(L144="","",VLOOKUP(L144,[1]!Tabelle4[#Data],2, FALSE))</f>
        <v>Pure Teller ungeteilt 50Stk.</v>
      </c>
      <c r="E144" s="165"/>
      <c r="F144" s="127"/>
      <c r="G144" s="128" t="str">
        <f t="shared" si="2"/>
        <v/>
      </c>
      <c r="H144" s="78">
        <f>IF($L144="","",VLOOKUP($L144,[1]!Tabelle4[#Data],7, FALSE))</f>
        <v>0</v>
      </c>
      <c r="I144" s="166">
        <f>IF($L144="","",VLOOKUP($L144,[1]!Tabelle4[#Data],4, FALSE))</f>
        <v>13.9</v>
      </c>
      <c r="J144" s="80" t="str">
        <f t="shared" si="3"/>
        <v/>
      </c>
      <c r="K144" s="129"/>
      <c r="L144" s="130">
        <f>[1]Datenbank!A131</f>
        <v>5575</v>
      </c>
    </row>
    <row r="145" spans="1:14" ht="15.75" x14ac:dyDescent="0.25">
      <c r="A145" s="23"/>
      <c r="B145" s="68"/>
      <c r="C145" s="115">
        <f>IF($L145="","",VLOOKUP($L145,[1]!Tabelle4[#Data],3, FALSE))</f>
        <v>0</v>
      </c>
      <c r="D145" s="120" t="str">
        <f>IF(L145="","",VLOOKUP(L145,[1]!Tabelle4[#Data],2, FALSE))</f>
        <v>PapStar- Besteck</v>
      </c>
      <c r="E145" s="165"/>
      <c r="F145" s="127"/>
      <c r="G145" s="128" t="str">
        <f t="shared" si="2"/>
        <v/>
      </c>
      <c r="H145" s="78">
        <f>IF($L145="","",VLOOKUP($L145,[1]!Tabelle4[#Data],7, FALSE))</f>
        <v>0</v>
      </c>
      <c r="I145" s="166" t="str">
        <f>IF($L145="","",VLOOKUP($L145,[1]!Tabelle4[#Data],4, FALSE))</f>
        <v>-</v>
      </c>
      <c r="J145" s="80" t="str">
        <f t="shared" si="3"/>
        <v/>
      </c>
      <c r="K145" s="129"/>
      <c r="L145" s="130">
        <f>[1]Datenbank!A132</f>
        <v>9</v>
      </c>
    </row>
    <row r="146" spans="1:14" x14ac:dyDescent="0.2">
      <c r="A146" s="23"/>
      <c r="B146" s="68"/>
      <c r="C146" s="115" t="str">
        <f>IF($L146="","",VLOOKUP($L146,[1]!Tabelle4[#Data],3, FALSE))</f>
        <v xml:space="preserve">Pkg. </v>
      </c>
      <c r="D146" s="164" t="str">
        <f>IF(L146="","",VLOOKUP(L146,[1]!Tabelle4[#Data],2, FALSE))</f>
        <v>S-Budget Servietten</v>
      </c>
      <c r="E146" s="165"/>
      <c r="F146" s="127"/>
      <c r="G146" s="128" t="str">
        <f t="shared" ref="G146:G209" si="4">IF(F146="", "", B146-F146)</f>
        <v/>
      </c>
      <c r="H146" s="78">
        <f>IF($L146="","",VLOOKUP($L146,[1]!Tabelle4[#Data],7, FALSE))</f>
        <v>0</v>
      </c>
      <c r="I146" s="166">
        <f>IF($L146="","",VLOOKUP($L146,[1]!Tabelle4[#Data],4, FALSE))</f>
        <v>0.55000000000000004</v>
      </c>
      <c r="J146" s="80" t="str">
        <f t="shared" ref="J146:J209" si="5">IF(F146="",IF(H146="x","keine Komm.",""), G146*I146)</f>
        <v/>
      </c>
      <c r="K146" s="129"/>
      <c r="L146" s="130">
        <f>[1]Datenbank!A133</f>
        <v>5583</v>
      </c>
    </row>
    <row r="147" spans="1:14" x14ac:dyDescent="0.2">
      <c r="A147" s="23"/>
      <c r="B147" s="68"/>
      <c r="C147" s="115" t="str">
        <f>IF($L147="","",VLOOKUP($L147,[1]!Tabelle4[#Data],3, FALSE))</f>
        <v xml:space="preserve">Stk. </v>
      </c>
      <c r="D147" s="164" t="str">
        <f>IF(L147="","",VLOOKUP(L147,[1]!Tabelle4[#Data],2, FALSE))</f>
        <v>Besteckset 100Stk.</v>
      </c>
      <c r="E147" s="165"/>
      <c r="F147" s="127"/>
      <c r="G147" s="128" t="str">
        <f t="shared" si="4"/>
        <v/>
      </c>
      <c r="H147" s="78">
        <f>IF($L147="","",VLOOKUP($L147,[1]!Tabelle4[#Data],7, FALSE))</f>
        <v>0</v>
      </c>
      <c r="I147" s="166">
        <f>IF($L147="","",VLOOKUP($L147,[1]!Tabelle4[#Data],4, FALSE))</f>
        <v>11.49</v>
      </c>
      <c r="J147" s="80" t="str">
        <f t="shared" si="5"/>
        <v/>
      </c>
      <c r="K147" s="129"/>
      <c r="L147" s="130">
        <f>[1]Datenbank!A134</f>
        <v>5584</v>
      </c>
    </row>
    <row r="148" spans="1:14" x14ac:dyDescent="0.2">
      <c r="A148" s="23"/>
      <c r="B148" s="68"/>
      <c r="C148" s="115" t="str">
        <f>IF($L148="","",VLOOKUP($L148,[1]!Tabelle4[#Data],3, FALSE))</f>
        <v xml:space="preserve">Pkg. </v>
      </c>
      <c r="D148" s="164" t="str">
        <f>IF(L148="","",VLOOKUP(L148,[1]!Tabelle4[#Data],2, FALSE))</f>
        <v>Gabel 100Stk.</v>
      </c>
      <c r="E148" s="165"/>
      <c r="F148" s="127"/>
      <c r="G148" s="128" t="str">
        <f t="shared" si="4"/>
        <v/>
      </c>
      <c r="H148" s="78">
        <f>IF($L148="","",VLOOKUP($L148,[1]!Tabelle4[#Data],7, FALSE))</f>
        <v>0</v>
      </c>
      <c r="I148" s="166">
        <f>IF($L148="","",VLOOKUP($L148,[1]!Tabelle4[#Data],4, FALSE))</f>
        <v>4.99</v>
      </c>
      <c r="J148" s="80" t="str">
        <f t="shared" si="5"/>
        <v/>
      </c>
      <c r="K148" s="129"/>
      <c r="L148" s="130">
        <f>[1]Datenbank!A135</f>
        <v>5581</v>
      </c>
    </row>
    <row r="149" spans="1:14" x14ac:dyDescent="0.2">
      <c r="A149" s="23"/>
      <c r="B149" s="68"/>
      <c r="C149" s="115" t="str">
        <f>IF($L149="","",VLOOKUP($L149,[1]!Tabelle4[#Data],3, FALSE))</f>
        <v xml:space="preserve">Pkg. </v>
      </c>
      <c r="D149" s="164" t="str">
        <f>IF(L149="","",VLOOKUP(L149,[1]!Tabelle4[#Data],2, FALSE))</f>
        <v>Messer 20Stk.</v>
      </c>
      <c r="E149" s="165"/>
      <c r="F149" s="127"/>
      <c r="G149" s="128" t="str">
        <f t="shared" si="4"/>
        <v/>
      </c>
      <c r="H149" s="78">
        <f>IF($L149="","",VLOOKUP($L149,[1]!Tabelle4[#Data],7, FALSE))</f>
        <v>0</v>
      </c>
      <c r="I149" s="166">
        <f>IF($L149="","",VLOOKUP($L149,[1]!Tabelle4[#Data],4, FALSE))</f>
        <v>1.99</v>
      </c>
      <c r="J149" s="80" t="str">
        <f t="shared" si="5"/>
        <v/>
      </c>
      <c r="K149" s="129"/>
      <c r="L149" s="130">
        <f>[1]Datenbank!A136</f>
        <v>5586</v>
      </c>
      <c r="N149" s="144"/>
    </row>
    <row r="150" spans="1:14" x14ac:dyDescent="0.2">
      <c r="A150" s="23"/>
      <c r="B150" s="68"/>
      <c r="C150" s="115" t="str">
        <f>IF($L150="","",VLOOKUP($L150,[1]!Tabelle4[#Data],3, FALSE))</f>
        <v xml:space="preserve">Pkg. </v>
      </c>
      <c r="D150" s="164" t="str">
        <f>IF(L150="","",VLOOKUP(L150,[1]!Tabelle4[#Data],2, FALSE))</f>
        <v>Messer 100Stk.</v>
      </c>
      <c r="E150" s="165"/>
      <c r="F150" s="127"/>
      <c r="G150" s="128" t="str">
        <f t="shared" si="4"/>
        <v/>
      </c>
      <c r="H150" s="78">
        <f>IF($L150="","",VLOOKUP($L150,[1]!Tabelle4[#Data],7, FALSE))</f>
        <v>0</v>
      </c>
      <c r="I150" s="166">
        <f>IF($L150="","",VLOOKUP($L150,[1]!Tabelle4[#Data],4, FALSE))</f>
        <v>4.99</v>
      </c>
      <c r="J150" s="80" t="str">
        <f t="shared" si="5"/>
        <v/>
      </c>
      <c r="K150" s="129"/>
      <c r="L150" s="130">
        <f>[1]Datenbank!A137</f>
        <v>5582</v>
      </c>
      <c r="N150" s="144"/>
    </row>
    <row r="151" spans="1:14" x14ac:dyDescent="0.2">
      <c r="A151" s="23"/>
      <c r="B151" s="68"/>
      <c r="C151" s="115" t="str">
        <f>IF($L151="","",VLOOKUP($L151,[1]!Tabelle4[#Data],3, FALSE))</f>
        <v xml:space="preserve">Pkg. </v>
      </c>
      <c r="D151" s="164" t="str">
        <f>IF(L151="","",VLOOKUP(L151,[1]!Tabelle4[#Data],2, FALSE))</f>
        <v xml:space="preserve">SIMPEX 15 Holz Kaffeeloeffel  </v>
      </c>
      <c r="E151" s="165"/>
      <c r="F151" s="127"/>
      <c r="G151" s="128" t="str">
        <f t="shared" si="4"/>
        <v/>
      </c>
      <c r="H151" s="78">
        <f>IF($L151="","",VLOOKUP($L151,[1]!Tabelle4[#Data],7, FALSE))</f>
        <v>0</v>
      </c>
      <c r="I151" s="166">
        <f>IF($L151="","",VLOOKUP($L151,[1]!Tabelle4[#Data],4, FALSE))</f>
        <v>1.99</v>
      </c>
      <c r="J151" s="80" t="str">
        <f t="shared" si="5"/>
        <v/>
      </c>
      <c r="K151" s="129"/>
      <c r="L151" s="130">
        <f>[1]Datenbank!A138</f>
        <v>5587</v>
      </c>
      <c r="N151" s="144"/>
    </row>
    <row r="152" spans="1:14" ht="15.75" x14ac:dyDescent="0.25">
      <c r="A152" s="116"/>
      <c r="B152" s="68"/>
      <c r="C152" s="115">
        <f>IF($L152="","",VLOOKUP($L152,[1]!Tabelle4[#Data],3, FALSE))</f>
        <v>0</v>
      </c>
      <c r="D152" s="120" t="str">
        <f>IF(L152="","",VLOOKUP(L152,[1]!Tabelle4[#Data],2, FALSE))</f>
        <v>Gläser</v>
      </c>
      <c r="E152" s="165"/>
      <c r="F152" s="127"/>
      <c r="G152" s="128" t="str">
        <f t="shared" si="4"/>
        <v/>
      </c>
      <c r="H152" s="78">
        <f>IF($L152="","",VLOOKUP($L152,[1]!Tabelle4[#Data],7, FALSE))</f>
        <v>0</v>
      </c>
      <c r="I152" s="166" t="str">
        <f>IF($L152="","",VLOOKUP($L152,[1]!Tabelle4[#Data],4, FALSE))</f>
        <v>-</v>
      </c>
      <c r="J152" s="80" t="str">
        <f t="shared" si="5"/>
        <v/>
      </c>
      <c r="K152" s="129"/>
      <c r="L152" s="130">
        <f>[1]Datenbank!A139</f>
        <v>10</v>
      </c>
      <c r="N152" s="144">
        <v>10</v>
      </c>
    </row>
    <row r="153" spans="1:14" x14ac:dyDescent="0.2">
      <c r="A153" s="116"/>
      <c r="B153" s="68"/>
      <c r="C153" s="115" t="str">
        <f>IF($L153="","",VLOOKUP($L153,[1]!Tabelle4[#Data],3, FALSE))</f>
        <v xml:space="preserve">Stk. </v>
      </c>
      <c r="D153" s="164" t="str">
        <f>IF(L153="","",VLOOKUP(L153,[1]!Tabelle4[#Data],2, FALSE))</f>
        <v>Vorher und nachher spülen</v>
      </c>
      <c r="E153" s="165"/>
      <c r="F153" s="127"/>
      <c r="G153" s="128" t="str">
        <f t="shared" si="4"/>
        <v/>
      </c>
      <c r="H153" s="78">
        <f>IF($L153="","",VLOOKUP($L153,[1]!Tabelle4[#Data],7, FALSE))</f>
        <v>0</v>
      </c>
      <c r="I153" s="166" t="str">
        <f>IF($L153="","",VLOOKUP($L153,[1]!Tabelle4[#Data],4, FALSE))</f>
        <v>-</v>
      </c>
      <c r="J153" s="80" t="str">
        <f t="shared" si="5"/>
        <v/>
      </c>
      <c r="K153" s="129"/>
      <c r="L153" s="130">
        <f>[1]Datenbank!A140</f>
        <v>5555</v>
      </c>
      <c r="N153" s="144">
        <v>10</v>
      </c>
    </row>
    <row r="154" spans="1:14" x14ac:dyDescent="0.2">
      <c r="A154" s="116"/>
      <c r="B154" s="68"/>
      <c r="C154" s="115" t="str">
        <f>IF($L154="","",VLOOKUP($L154,[1]!Tabelle4[#Data],3, FALSE))</f>
        <v>15er</v>
      </c>
      <c r="D154" s="164" t="str">
        <f>IF(L154="","",VLOOKUP(L154,[1]!Tabelle4[#Data],2, FALSE))</f>
        <v>Bierkrüge 0,5</v>
      </c>
      <c r="E154" s="165"/>
      <c r="F154" s="127"/>
      <c r="G154" s="128" t="str">
        <f t="shared" si="4"/>
        <v/>
      </c>
      <c r="H154" s="78">
        <f>IF($L154="","",VLOOKUP($L154,[1]!Tabelle4[#Data],7, FALSE))</f>
        <v>0</v>
      </c>
      <c r="I154" s="166">
        <f>IF($L154="","",VLOOKUP($L154,[1]!Tabelle4[#Data],4, FALSE))</f>
        <v>4</v>
      </c>
      <c r="J154" s="80" t="str">
        <f t="shared" si="5"/>
        <v/>
      </c>
      <c r="K154" s="129"/>
      <c r="L154" s="130" t="str">
        <f>[1]Datenbank!A141</f>
        <v>5552-BK05</v>
      </c>
      <c r="N154" s="144">
        <v>3</v>
      </c>
    </row>
    <row r="155" spans="1:14" x14ac:dyDescent="0.2">
      <c r="A155" s="116"/>
      <c r="B155" s="68"/>
      <c r="C155" s="115" t="str">
        <f>IF($L155="","",VLOOKUP($L155,[1]!Tabelle4[#Data],3, FALSE))</f>
        <v>20er</v>
      </c>
      <c r="D155" s="164" t="str">
        <f>IF(L155="","",VLOOKUP(L155,[1]!Tabelle4[#Data],2, FALSE))</f>
        <v>Bierkrüge 0,3</v>
      </c>
      <c r="E155" s="165"/>
      <c r="F155" s="127"/>
      <c r="G155" s="128" t="str">
        <f t="shared" si="4"/>
        <v/>
      </c>
      <c r="H155" s="78">
        <f>IF($L155="","",VLOOKUP($L155,[1]!Tabelle4[#Data],7, FALSE))</f>
        <v>0</v>
      </c>
      <c r="I155" s="166">
        <f>IF($L155="","",VLOOKUP($L155,[1]!Tabelle4[#Data],4, FALSE))</f>
        <v>3</v>
      </c>
      <c r="J155" s="80" t="str">
        <f t="shared" si="5"/>
        <v/>
      </c>
      <c r="K155" s="129"/>
      <c r="L155" s="130" t="str">
        <f>[1]Datenbank!A142</f>
        <v>5551-BK03</v>
      </c>
      <c r="N155" s="144">
        <v>12</v>
      </c>
    </row>
    <row r="156" spans="1:14" x14ac:dyDescent="0.2">
      <c r="A156" s="116"/>
      <c r="B156" s="68"/>
      <c r="C156" s="115" t="str">
        <f>IF($L156="","",VLOOKUP($L156,[1]!Tabelle4[#Data],3, FALSE))</f>
        <v>24er</v>
      </c>
      <c r="D156" s="164" t="str">
        <f>IF(L156="","",VLOOKUP(L156,[1]!Tabelle4[#Data],2, FALSE))</f>
        <v>WSF Weingläser 1/8</v>
      </c>
      <c r="E156" s="165"/>
      <c r="F156" s="127"/>
      <c r="G156" s="128" t="str">
        <f t="shared" si="4"/>
        <v/>
      </c>
      <c r="H156" s="78">
        <f>IF($L156="","",VLOOKUP($L156,[1]!Tabelle4[#Data],7, FALSE))</f>
        <v>0</v>
      </c>
      <c r="I156" s="166">
        <f>IF($L156="","",VLOOKUP($L156,[1]!Tabelle4[#Data],4, FALSE))</f>
        <v>3</v>
      </c>
      <c r="J156" s="80" t="str">
        <f t="shared" si="5"/>
        <v/>
      </c>
      <c r="K156" s="129"/>
      <c r="L156" s="130" t="str">
        <f>[1]Datenbank!A143</f>
        <v>5551-WSF</v>
      </c>
      <c r="N156" s="144">
        <v>7</v>
      </c>
    </row>
    <row r="157" spans="1:14" x14ac:dyDescent="0.2">
      <c r="A157" s="116"/>
      <c r="B157" s="68"/>
      <c r="C157" s="115" t="str">
        <f>IF($L157="","",VLOOKUP($L157,[1]!Tabelle4[#Data],3, FALSE))</f>
        <v>24er</v>
      </c>
      <c r="D157" s="164" t="str">
        <f>IF(L157="","",VLOOKUP(L157,[1]!Tabelle4[#Data],2, FALSE))</f>
        <v>Weingläser 1/8</v>
      </c>
      <c r="E157" s="165"/>
      <c r="F157" s="127"/>
      <c r="G157" s="128" t="str">
        <f t="shared" si="4"/>
        <v/>
      </c>
      <c r="H157" s="78">
        <f>IF($L157="","",VLOOKUP($L157,[1]!Tabelle4[#Data],7, FALSE))</f>
        <v>0</v>
      </c>
      <c r="I157" s="166">
        <f>IF($L157="","",VLOOKUP($L157,[1]!Tabelle4[#Data],4, FALSE))</f>
        <v>3</v>
      </c>
      <c r="J157" s="80" t="str">
        <f t="shared" si="5"/>
        <v/>
      </c>
      <c r="K157" s="129"/>
      <c r="L157" s="130" t="str">
        <f>[1]Datenbank!A144</f>
        <v>5551-WGL</v>
      </c>
      <c r="N157" s="144">
        <v>4</v>
      </c>
    </row>
    <row r="158" spans="1:14" x14ac:dyDescent="0.2">
      <c r="A158" s="116"/>
      <c r="B158" s="68"/>
      <c r="C158" s="115" t="str">
        <f>IF($L158="","",VLOOKUP($L158,[1]!Tabelle4[#Data],3, FALSE))</f>
        <v>24er</v>
      </c>
      <c r="D158" s="164" t="str">
        <f>IF(L158="","",VLOOKUP(L158,[1]!Tabelle4[#Data],2, FALSE))</f>
        <v>Mischungskrüge 0,25</v>
      </c>
      <c r="E158" s="165"/>
      <c r="F158" s="127"/>
      <c r="G158" s="128" t="str">
        <f t="shared" si="4"/>
        <v/>
      </c>
      <c r="H158" s="78">
        <f>IF($L158="","",VLOOKUP($L158,[1]!Tabelle4[#Data],7, FALSE))</f>
        <v>0</v>
      </c>
      <c r="I158" s="166">
        <f>IF($L158="","",VLOOKUP($L158,[1]!Tabelle4[#Data],4, FALSE))</f>
        <v>2</v>
      </c>
      <c r="J158" s="80" t="str">
        <f t="shared" si="5"/>
        <v/>
      </c>
      <c r="K158" s="129"/>
      <c r="L158" s="130" t="str">
        <f>[1]Datenbank!A145</f>
        <v>5550-MK</v>
      </c>
      <c r="N158" s="144">
        <v>14</v>
      </c>
    </row>
    <row r="159" spans="1:14" x14ac:dyDescent="0.2">
      <c r="A159" s="116"/>
      <c r="B159" s="68"/>
      <c r="C159" s="115" t="str">
        <f>IF($L159="","",VLOOKUP($L159,[1]!Tabelle4[#Data],3, FALSE))</f>
        <v>48er</v>
      </c>
      <c r="D159" s="164" t="str">
        <f>IF(L159="","",VLOOKUP(L159,[1]!Tabelle4[#Data],2, FALSE))</f>
        <v>Sekt Gläser</v>
      </c>
      <c r="E159" s="165"/>
      <c r="F159" s="127"/>
      <c r="G159" s="128" t="str">
        <f t="shared" si="4"/>
        <v/>
      </c>
      <c r="H159" s="78">
        <f>IF($L159="","",VLOOKUP($L159,[1]!Tabelle4[#Data],7, FALSE))</f>
        <v>0</v>
      </c>
      <c r="I159" s="166">
        <f>IF($L159="","",VLOOKUP($L159,[1]!Tabelle4[#Data],4, FALSE))</f>
        <v>2</v>
      </c>
      <c r="J159" s="80" t="str">
        <f t="shared" si="5"/>
        <v/>
      </c>
      <c r="K159" s="129"/>
      <c r="L159" s="130" t="str">
        <f>[1]Datenbank!A146</f>
        <v>5550-SE</v>
      </c>
      <c r="N159" s="144">
        <v>30</v>
      </c>
    </row>
    <row r="160" spans="1:14" x14ac:dyDescent="0.2">
      <c r="A160" s="116"/>
      <c r="B160" s="68"/>
      <c r="C160" s="115" t="str">
        <f>IF($L160="","",VLOOKUP($L160,[1]!Tabelle4[#Data],3, FALSE))</f>
        <v>24er</v>
      </c>
      <c r="D160" s="164" t="str">
        <f>IF(L160="","",VLOOKUP(L160,[1]!Tabelle4[#Data],2, FALSE))</f>
        <v>Limo Gläser</v>
      </c>
      <c r="E160" s="165"/>
      <c r="F160" s="127"/>
      <c r="G160" s="128" t="str">
        <f t="shared" si="4"/>
        <v/>
      </c>
      <c r="H160" s="78">
        <f>IF($L160="","",VLOOKUP($L160,[1]!Tabelle4[#Data],7, FALSE))</f>
        <v>0</v>
      </c>
      <c r="I160" s="166">
        <f>IF($L160="","",VLOOKUP($L160,[1]!Tabelle4[#Data],4, FALSE))</f>
        <v>2</v>
      </c>
      <c r="J160" s="80" t="str">
        <f t="shared" si="5"/>
        <v/>
      </c>
      <c r="K160" s="129"/>
      <c r="L160" s="130" t="str">
        <f>[1]Datenbank!A147</f>
        <v>5550-LI</v>
      </c>
      <c r="N160" s="144">
        <v>4</v>
      </c>
    </row>
    <row r="161" spans="1:14" x14ac:dyDescent="0.2">
      <c r="A161" s="116"/>
      <c r="B161" s="68"/>
      <c r="C161" s="115" t="str">
        <f>IF($L161="","",VLOOKUP($L161,[1]!Tabelle4[#Data],3, FALSE))</f>
        <v>6er</v>
      </c>
      <c r="D161" s="164" t="str">
        <f>IF(L161="","",VLOOKUP(L161,[1]!Tabelle4[#Data],2, FALSE))</f>
        <v>Whisky Gläser</v>
      </c>
      <c r="E161" s="165"/>
      <c r="F161" s="127"/>
      <c r="G161" s="128" t="str">
        <f t="shared" si="4"/>
        <v/>
      </c>
      <c r="H161" s="78">
        <f>IF($L161="","",VLOOKUP($L161,[1]!Tabelle4[#Data],7, FALSE))</f>
        <v>0</v>
      </c>
      <c r="I161" s="166">
        <f>IF($L161="","",VLOOKUP($L161,[1]!Tabelle4[#Data],4, FALSE))</f>
        <v>3</v>
      </c>
      <c r="J161" s="80" t="str">
        <f t="shared" si="5"/>
        <v/>
      </c>
      <c r="K161" s="129"/>
      <c r="L161" s="130" t="str">
        <f>[1]Datenbank!A148</f>
        <v>5551-WH</v>
      </c>
      <c r="N161" s="144">
        <v>9</v>
      </c>
    </row>
    <row r="162" spans="1:14" x14ac:dyDescent="0.2">
      <c r="A162" s="116"/>
      <c r="B162" s="68"/>
      <c r="C162" s="115" t="str">
        <f>IF($L162="","",VLOOKUP($L162,[1]!Tabelle4[#Data],3, FALSE))</f>
        <v>12er</v>
      </c>
      <c r="D162" s="164" t="str">
        <f>IF(L162="","",VLOOKUP(L162,[1]!Tabelle4[#Data],2, FALSE))</f>
        <v>Stamperl</v>
      </c>
      <c r="E162" s="165"/>
      <c r="F162" s="127"/>
      <c r="G162" s="128" t="str">
        <f t="shared" si="4"/>
        <v/>
      </c>
      <c r="H162" s="78">
        <f>IF($L162="","",VLOOKUP($L162,[1]!Tabelle4[#Data],7, FALSE))</f>
        <v>0</v>
      </c>
      <c r="I162" s="166">
        <f>IF($L162="","",VLOOKUP($L162,[1]!Tabelle4[#Data],4, FALSE))</f>
        <v>2</v>
      </c>
      <c r="J162" s="80" t="str">
        <f t="shared" si="5"/>
        <v/>
      </c>
      <c r="K162" s="129"/>
      <c r="L162" s="130" t="str">
        <f>[1]Datenbank!A149</f>
        <v>5550-ST</v>
      </c>
      <c r="N162" s="144">
        <v>15</v>
      </c>
    </row>
    <row r="163" spans="1:14" x14ac:dyDescent="0.2">
      <c r="A163" s="116"/>
      <c r="B163" s="68"/>
      <c r="C163" s="115" t="str">
        <f>IF($L163="","",VLOOKUP($L163,[1]!Tabelle4[#Data],3, FALSE))</f>
        <v>6er</v>
      </c>
      <c r="D163" s="164" t="str">
        <f>IF(L163="","",VLOOKUP(L163,[1]!Tabelle4[#Data],2, FALSE))</f>
        <v>Kaffeeheferl m. U-Tasse</v>
      </c>
      <c r="E163" s="165"/>
      <c r="F163" s="127"/>
      <c r="G163" s="128" t="str">
        <f t="shared" si="4"/>
        <v/>
      </c>
      <c r="H163" s="78">
        <f>IF($L163="","",VLOOKUP($L163,[1]!Tabelle4[#Data],7, FALSE))</f>
        <v>0</v>
      </c>
      <c r="I163" s="166">
        <f>IF($L163="","",VLOOKUP($L163,[1]!Tabelle4[#Data],4, FALSE))</f>
        <v>3</v>
      </c>
      <c r="J163" s="80" t="str">
        <f t="shared" si="5"/>
        <v/>
      </c>
      <c r="K163" s="129"/>
      <c r="L163" s="130" t="str">
        <f>[1]Datenbank!A150</f>
        <v>5551-KH</v>
      </c>
      <c r="N163" s="144">
        <v>15</v>
      </c>
    </row>
    <row r="164" spans="1:14" x14ac:dyDescent="0.2">
      <c r="A164" s="116"/>
      <c r="B164" s="68"/>
      <c r="C164" s="115" t="str">
        <f>IF($L164="","",VLOOKUP($L164,[1]!Tabelle4[#Data],3, FALSE))</f>
        <v>Stk.</v>
      </c>
      <c r="D164" s="164" t="str">
        <f>IF(L164="","",VLOOKUP(L164,[1]!Tabelle4[#Data],2, FALSE))</f>
        <v>Portionierer-Halter häng.</v>
      </c>
      <c r="E164" s="165"/>
      <c r="F164" s="127"/>
      <c r="G164" s="128" t="str">
        <f t="shared" si="4"/>
        <v/>
      </c>
      <c r="H164" s="78">
        <f>IF($L164="","",VLOOKUP($L164,[1]!Tabelle4[#Data],7, FALSE))</f>
        <v>0</v>
      </c>
      <c r="I164" s="166" t="str">
        <f>IF($L164="","",VLOOKUP($L164,[1]!Tabelle4[#Data],4, FALSE))</f>
        <v>Ersatz</v>
      </c>
      <c r="J164" s="80" t="str">
        <f t="shared" si="5"/>
        <v/>
      </c>
      <c r="K164" s="129"/>
      <c r="L164" s="130" t="str">
        <f>[1]Datenbank!A151</f>
        <v>Port1</v>
      </c>
      <c r="N164" s="144">
        <v>15</v>
      </c>
    </row>
    <row r="165" spans="1:14" x14ac:dyDescent="0.2">
      <c r="A165" s="116"/>
      <c r="B165" s="68"/>
      <c r="C165" s="115" t="str">
        <f>IF($L165="","",VLOOKUP($L165,[1]!Tabelle4[#Data],3, FALSE))</f>
        <v>Stk.</v>
      </c>
      <c r="D165" s="164" t="str">
        <f>IF(L165="","",VLOOKUP(L165,[1]!Tabelle4[#Data],2, FALSE))</f>
        <v>Portionierer-Kopf</v>
      </c>
      <c r="E165" s="165"/>
      <c r="F165" s="127"/>
      <c r="G165" s="128" t="str">
        <f t="shared" si="4"/>
        <v/>
      </c>
      <c r="H165" s="78">
        <f>IF($L165="","",VLOOKUP($L165,[1]!Tabelle4[#Data],7, FALSE))</f>
        <v>0</v>
      </c>
      <c r="I165" s="166" t="str">
        <f>IF($L165="","",VLOOKUP($L165,[1]!Tabelle4[#Data],4, FALSE))</f>
        <v>Ersatz</v>
      </c>
      <c r="J165" s="80" t="str">
        <f t="shared" si="5"/>
        <v/>
      </c>
      <c r="K165" s="129"/>
      <c r="L165" s="130" t="str">
        <f>[1]Datenbank!A152</f>
        <v>Port2</v>
      </c>
      <c r="N165" s="144">
        <v>5</v>
      </c>
    </row>
    <row r="166" spans="1:14" x14ac:dyDescent="0.2">
      <c r="A166" s="116"/>
      <c r="B166" s="68"/>
      <c r="C166" s="115" t="str">
        <f>IF($L166="","",VLOOKUP($L166,[1]!Tabelle4[#Data],3, FALSE))</f>
        <v>Stk.</v>
      </c>
      <c r="D166" s="164" t="str">
        <f>IF(L166="","",VLOOKUP(L166,[1]!Tabelle4[#Data],2, FALSE))</f>
        <v>Portionierer z. stecken</v>
      </c>
      <c r="E166" s="165"/>
      <c r="F166" s="127"/>
      <c r="G166" s="128" t="str">
        <f t="shared" si="4"/>
        <v/>
      </c>
      <c r="H166" s="78">
        <f>IF($L166="","",VLOOKUP($L166,[1]!Tabelle4[#Data],7, FALSE))</f>
        <v>0</v>
      </c>
      <c r="I166" s="166" t="str">
        <f>IF($L166="","",VLOOKUP($L166,[1]!Tabelle4[#Data],4, FALSE))</f>
        <v>Ersatz</v>
      </c>
      <c r="J166" s="80" t="str">
        <f t="shared" si="5"/>
        <v/>
      </c>
      <c r="K166" s="129"/>
      <c r="L166" s="130" t="str">
        <f>[1]Datenbank!A153</f>
        <v>Port3</v>
      </c>
      <c r="N166" s="144">
        <v>13</v>
      </c>
    </row>
    <row r="167" spans="1:14" x14ac:dyDescent="0.2">
      <c r="A167" s="116"/>
      <c r="B167" s="68"/>
      <c r="C167" s="115" t="str">
        <f>IF($L167="","",VLOOKUP($L167,[1]!Tabelle4[#Data],3, FALSE))</f>
        <v>Stk.</v>
      </c>
      <c r="D167" s="164" t="str">
        <f>IF(L167="","",VLOOKUP(L167,[1]!Tabelle4[#Data],2, FALSE))</f>
        <v>Portionierer Pistolen</v>
      </c>
      <c r="E167" s="165"/>
      <c r="F167" s="127"/>
      <c r="G167" s="128" t="str">
        <f t="shared" si="4"/>
        <v/>
      </c>
      <c r="H167" s="78">
        <f>IF($L167="","",VLOOKUP($L167,[1]!Tabelle4[#Data],7, FALSE))</f>
        <v>0</v>
      </c>
      <c r="I167" s="166" t="str">
        <f>IF($L167="","",VLOOKUP($L167,[1]!Tabelle4[#Data],4, FALSE))</f>
        <v>Ersatz</v>
      </c>
      <c r="J167" s="80" t="str">
        <f t="shared" si="5"/>
        <v/>
      </c>
      <c r="K167" s="129"/>
      <c r="L167" s="130" t="str">
        <f>[1]Datenbank!A154</f>
        <v>Port4</v>
      </c>
      <c r="N167" s="144">
        <v>10</v>
      </c>
    </row>
    <row r="168" spans="1:14" x14ac:dyDescent="0.2">
      <c r="A168" s="116"/>
      <c r="B168" s="68"/>
      <c r="C168" s="115" t="str">
        <f>IF($L168="","",VLOOKUP($L168,[1]!Tabelle4[#Data],3, FALSE))</f>
        <v>Stk.</v>
      </c>
      <c r="D168" s="164" t="str">
        <f>IF(L168="","",VLOOKUP(L168,[1]!Tabelle4[#Data],2, FALSE))</f>
        <v>Getr. Tabletts Puntig.</v>
      </c>
      <c r="E168" s="165"/>
      <c r="F168" s="127"/>
      <c r="G168" s="128" t="str">
        <f t="shared" si="4"/>
        <v/>
      </c>
      <c r="H168" s="78">
        <f>IF($L168="","",VLOOKUP($L168,[1]!Tabelle4[#Data],7, FALSE))</f>
        <v>0</v>
      </c>
      <c r="I168" s="166" t="str">
        <f>IF($L168="","",VLOOKUP($L168,[1]!Tabelle4[#Data],4, FALSE))</f>
        <v>Ersatz</v>
      </c>
      <c r="J168" s="80" t="str">
        <f t="shared" si="5"/>
        <v/>
      </c>
      <c r="K168" s="129"/>
      <c r="L168" s="130" t="str">
        <f>[1]Datenbank!A155</f>
        <v>Tab1</v>
      </c>
      <c r="N168" s="144">
        <v>70</v>
      </c>
    </row>
    <row r="169" spans="1:14" x14ac:dyDescent="0.2">
      <c r="A169" s="116"/>
      <c r="B169" s="68"/>
      <c r="C169" s="115" t="str">
        <f>IF($L169="","",VLOOKUP($L169,[1]!Tabelle4[#Data],3, FALSE))</f>
        <v>Stk.</v>
      </c>
      <c r="D169" s="164" t="str">
        <f>IF(L169="","",VLOOKUP(L169,[1]!Tabelle4[#Data],2, FALSE))</f>
        <v>Getr. Tabletts Murauer</v>
      </c>
      <c r="E169" s="165"/>
      <c r="F169" s="127"/>
      <c r="G169" s="128" t="str">
        <f t="shared" si="4"/>
        <v/>
      </c>
      <c r="H169" s="78">
        <f>IF($L169="","",VLOOKUP($L169,[1]!Tabelle4[#Data],7, FALSE))</f>
        <v>0</v>
      </c>
      <c r="I169" s="166" t="str">
        <f>IF($L169="","",VLOOKUP($L169,[1]!Tabelle4[#Data],4, FALSE))</f>
        <v>Ersatz</v>
      </c>
      <c r="J169" s="80" t="str">
        <f t="shared" si="5"/>
        <v/>
      </c>
      <c r="K169" s="129"/>
      <c r="L169" s="130" t="str">
        <f>[1]Datenbank!A156</f>
        <v>Tab2</v>
      </c>
      <c r="N169" s="144">
        <v>3</v>
      </c>
    </row>
    <row r="170" spans="1:14" x14ac:dyDescent="0.2">
      <c r="A170" s="116"/>
      <c r="B170" s="68"/>
      <c r="C170" s="115" t="str">
        <f>IF($L170="","",VLOOKUP($L170,[1]!Tabelle4[#Data],3, FALSE))</f>
        <v>Stk.</v>
      </c>
      <c r="D170" s="164" t="str">
        <f>IF(L170="","",VLOOKUP(L170,[1]!Tabelle4[#Data],2, FALSE))</f>
        <v>Aschenbecher Regio</v>
      </c>
      <c r="E170" s="165"/>
      <c r="F170" s="127"/>
      <c r="G170" s="128" t="str">
        <f t="shared" si="4"/>
        <v/>
      </c>
      <c r="H170" s="78">
        <f>IF($L170="","",VLOOKUP($L170,[1]!Tabelle4[#Data],7, FALSE))</f>
        <v>0</v>
      </c>
      <c r="I170" s="166">
        <f>IF($L170="","",VLOOKUP($L170,[1]!Tabelle4[#Data],4, FALSE))</f>
        <v>2</v>
      </c>
      <c r="J170" s="80" t="str">
        <f t="shared" si="5"/>
        <v/>
      </c>
      <c r="K170" s="129"/>
      <c r="L170" s="130" t="str">
        <f>[1]Datenbank!A157</f>
        <v>5550-AR</v>
      </c>
      <c r="N170" s="144">
        <v>4</v>
      </c>
    </row>
    <row r="171" spans="1:14" x14ac:dyDescent="0.2">
      <c r="A171" s="116"/>
      <c r="B171" s="68"/>
      <c r="C171" s="115" t="str">
        <f>IF($L171="","",VLOOKUP($L171,[1]!Tabelle4[#Data],3, FALSE))</f>
        <v>Stk.</v>
      </c>
      <c r="D171" s="164" t="str">
        <f>IF(L171="","",VLOOKUP(L171,[1]!Tabelle4[#Data],2, FALSE))</f>
        <v>Handkassen</v>
      </c>
      <c r="E171" s="165"/>
      <c r="F171" s="127"/>
      <c r="G171" s="128" t="str">
        <f t="shared" si="4"/>
        <v/>
      </c>
      <c r="H171" s="78">
        <f>IF($L171="","",VLOOKUP($L171,[1]!Tabelle4[#Data],7, FALSE))</f>
        <v>0</v>
      </c>
      <c r="I171" s="166" t="str">
        <f>IF($L171="","",VLOOKUP($L171,[1]!Tabelle4[#Data],4, FALSE))</f>
        <v>Ersatz</v>
      </c>
      <c r="J171" s="80" t="str">
        <f t="shared" si="5"/>
        <v/>
      </c>
      <c r="K171" s="129"/>
      <c r="L171" s="130" t="str">
        <f>[1]Datenbank!A158</f>
        <v>HaKa</v>
      </c>
      <c r="N171" s="144">
        <v>10</v>
      </c>
    </row>
    <row r="172" spans="1:14" x14ac:dyDescent="0.2">
      <c r="A172" s="116"/>
      <c r="B172" s="68"/>
      <c r="C172" s="115" t="str">
        <f>IF($L172="","",VLOOKUP($L172,[1]!Tabelle4[#Data],3, FALSE))</f>
        <v>Stk.</v>
      </c>
      <c r="D172" s="164" t="str">
        <f>IF(L172="","",VLOOKUP(L172,[1]!Tabelle4[#Data],2, FALSE))</f>
        <v>K.Geldtaschen m. Halter</v>
      </c>
      <c r="E172" s="165"/>
      <c r="F172" s="127"/>
      <c r="G172" s="128" t="str">
        <f t="shared" si="4"/>
        <v/>
      </c>
      <c r="H172" s="78">
        <f>IF($L172="","",VLOOKUP($L172,[1]!Tabelle4[#Data],7, FALSE))</f>
        <v>0</v>
      </c>
      <c r="I172" s="166" t="str">
        <f>IF($L172="","",VLOOKUP($L172,[1]!Tabelle4[#Data],4, FALSE))</f>
        <v>Ersatz</v>
      </c>
      <c r="J172" s="80" t="str">
        <f t="shared" si="5"/>
        <v/>
      </c>
      <c r="K172" s="129"/>
      <c r="L172" s="130" t="str">
        <f>[1]Datenbank!A159</f>
        <v>KeGe</v>
      </c>
      <c r="N172" s="144">
        <v>10</v>
      </c>
    </row>
    <row r="173" spans="1:14" x14ac:dyDescent="0.2">
      <c r="A173" s="116"/>
      <c r="B173" s="68"/>
      <c r="C173" s="115" t="str">
        <f>IF($L173="","",VLOOKUP($L173,[1]!Tabelle4[#Data],3, FALSE))</f>
        <v>Stk.</v>
      </c>
      <c r="D173" s="164" t="str">
        <f>IF(L173="","",VLOOKUP(L173,[1]!Tabelle4[#Data],2, FALSE))</f>
        <v>Korkenzieher</v>
      </c>
      <c r="E173" s="165"/>
      <c r="F173" s="127"/>
      <c r="G173" s="128" t="str">
        <f t="shared" si="4"/>
        <v/>
      </c>
      <c r="H173" s="78">
        <f>IF($L173="","",VLOOKUP($L173,[1]!Tabelle4[#Data],7, FALSE))</f>
        <v>0</v>
      </c>
      <c r="I173" s="166">
        <f>IF($L173="","",VLOOKUP($L173,[1]!Tabelle4[#Data],4, FALSE))</f>
        <v>4.29</v>
      </c>
      <c r="J173" s="80" t="str">
        <f t="shared" si="5"/>
        <v/>
      </c>
      <c r="K173" s="129"/>
      <c r="L173" s="130">
        <f>[1]Datenbank!A160</f>
        <v>5646395</v>
      </c>
      <c r="N173" s="144">
        <v>7</v>
      </c>
    </row>
    <row r="174" spans="1:14" x14ac:dyDescent="0.2">
      <c r="A174" s="116"/>
      <c r="B174" s="68"/>
      <c r="C174" s="115" t="str">
        <f>IF($L174="","",VLOOKUP($L174,[1]!Tabelle4[#Data],3, FALSE))</f>
        <v>Stk.</v>
      </c>
      <c r="D174" s="164" t="str">
        <f>IF(L174="","",VLOOKUP(L174,[1]!Tabelle4[#Data],2, FALSE))</f>
        <v>Bieröffner</v>
      </c>
      <c r="E174" s="165"/>
      <c r="F174" s="127"/>
      <c r="G174" s="128" t="str">
        <f t="shared" si="4"/>
        <v/>
      </c>
      <c r="H174" s="78">
        <f>IF($L174="","",VLOOKUP($L174,[1]!Tabelle4[#Data],7, FALSE))</f>
        <v>0</v>
      </c>
      <c r="I174" s="166">
        <f>IF($L174="","",VLOOKUP($L174,[1]!Tabelle4[#Data],4, FALSE))</f>
        <v>2</v>
      </c>
      <c r="J174" s="80" t="str">
        <f t="shared" si="5"/>
        <v/>
      </c>
      <c r="K174" s="129"/>
      <c r="L174" s="130" t="str">
        <f>[1]Datenbank!A161</f>
        <v>5551-BÖ</v>
      </c>
      <c r="N174" s="144">
        <v>8</v>
      </c>
    </row>
    <row r="175" spans="1:14" x14ac:dyDescent="0.2">
      <c r="A175" s="116"/>
      <c r="B175" s="68"/>
      <c r="C175" s="115" t="str">
        <f>IF($L175="","",VLOOKUP($L175,[1]!Tabelle4[#Data],3, FALSE))</f>
        <v xml:space="preserve">Stk. </v>
      </c>
      <c r="D175" s="164" t="str">
        <f>IF(L175="","",VLOOKUP(L175,[1]!Tabelle4[#Data],2, FALSE))</f>
        <v xml:space="preserve">Gläser Leihe pro Stk. </v>
      </c>
      <c r="E175" s="165"/>
      <c r="F175" s="127"/>
      <c r="G175" s="128" t="str">
        <f t="shared" si="4"/>
        <v/>
      </c>
      <c r="H175" s="78">
        <f>IF($L175="","",VLOOKUP($L175,[1]!Tabelle4[#Data],7, FALSE))</f>
        <v>0</v>
      </c>
      <c r="I175" s="166">
        <f>IF($L175="","",VLOOKUP($L175,[1]!Tabelle4[#Data],4, FALSE))</f>
        <v>0.2</v>
      </c>
      <c r="J175" s="80" t="str">
        <f t="shared" si="5"/>
        <v/>
      </c>
      <c r="K175" s="129"/>
      <c r="L175" s="130">
        <f>[1]Datenbank!A162</f>
        <v>5544</v>
      </c>
      <c r="N175" s="144">
        <v>9</v>
      </c>
    </row>
    <row r="176" spans="1:14" x14ac:dyDescent="0.2">
      <c r="A176" s="116"/>
      <c r="B176" s="68"/>
      <c r="C176" s="115" t="str">
        <f>IF($L176="","",VLOOKUP($L176,[1]!Tabelle4[#Data],3, FALSE))</f>
        <v xml:space="preserve">Stk. </v>
      </c>
      <c r="D176" s="164" t="str">
        <f>IF(L176="","",VLOOKUP(L176,[1]!Tabelle4[#Data],2, FALSE))</f>
        <v>Gläserpauschale</v>
      </c>
      <c r="E176" s="165"/>
      <c r="F176" s="127"/>
      <c r="G176" s="128" t="str">
        <f t="shared" si="4"/>
        <v/>
      </c>
      <c r="H176" s="78">
        <f>IF($L176="","",VLOOKUP($L176,[1]!Tabelle4[#Data],7, FALSE))</f>
        <v>0</v>
      </c>
      <c r="I176" s="166">
        <f>IF($L176="","",VLOOKUP($L176,[1]!Tabelle4[#Data],4, FALSE))</f>
        <v>19.899999999999999</v>
      </c>
      <c r="J176" s="80" t="str">
        <f t="shared" si="5"/>
        <v/>
      </c>
      <c r="K176" s="129"/>
      <c r="L176" s="130">
        <f>[1]Datenbank!A163</f>
        <v>5541</v>
      </c>
      <c r="N176" s="144">
        <v>10</v>
      </c>
    </row>
    <row r="177" spans="1:14" x14ac:dyDescent="0.2">
      <c r="A177" s="116"/>
      <c r="B177" s="68"/>
      <c r="C177" s="115" t="str">
        <f>IF($L177="","",VLOOKUP($L177,[1]!Tabelle4[#Data],3, FALSE))</f>
        <v xml:space="preserve">Stk. </v>
      </c>
      <c r="D177" s="164" t="str">
        <f>IF(L177="","",VLOOKUP(L177,[1]!Tabelle4[#Data],2, FALSE))</f>
        <v>Gläserbruch 1</v>
      </c>
      <c r="E177" s="165"/>
      <c r="F177" s="127"/>
      <c r="G177" s="128" t="str">
        <f t="shared" si="4"/>
        <v/>
      </c>
      <c r="H177" s="78">
        <f>IF($L177="","",VLOOKUP($L177,[1]!Tabelle4[#Data],7, FALSE))</f>
        <v>0</v>
      </c>
      <c r="I177" s="166">
        <f>IF($L177="","",VLOOKUP($L177,[1]!Tabelle4[#Data],4, FALSE))</f>
        <v>2</v>
      </c>
      <c r="J177" s="80" t="str">
        <f t="shared" si="5"/>
        <v/>
      </c>
      <c r="K177" s="129"/>
      <c r="L177" s="130">
        <f>[1]Datenbank!A164</f>
        <v>5550</v>
      </c>
      <c r="N177" s="144">
        <v>11</v>
      </c>
    </row>
    <row r="178" spans="1:14" x14ac:dyDescent="0.2">
      <c r="A178" s="116"/>
      <c r="B178" s="68"/>
      <c r="C178" s="115" t="str">
        <f>IF($L178="","",VLOOKUP($L178,[1]!Tabelle4[#Data],3, FALSE))</f>
        <v xml:space="preserve">Stk. </v>
      </c>
      <c r="D178" s="164" t="str">
        <f>IF(L178="","",VLOOKUP(L178,[1]!Tabelle4[#Data],2, FALSE))</f>
        <v>Gläserbruch 2</v>
      </c>
      <c r="E178" s="165"/>
      <c r="F178" s="127"/>
      <c r="G178" s="128" t="str">
        <f t="shared" si="4"/>
        <v/>
      </c>
      <c r="H178" s="78">
        <f>IF($L178="","",VLOOKUP($L178,[1]!Tabelle4[#Data],7, FALSE))</f>
        <v>0</v>
      </c>
      <c r="I178" s="166">
        <f>IF($L178="","",VLOOKUP($L178,[1]!Tabelle4[#Data],4, FALSE))</f>
        <v>3</v>
      </c>
      <c r="J178" s="80" t="str">
        <f t="shared" si="5"/>
        <v/>
      </c>
      <c r="K178" s="129"/>
      <c r="L178" s="130">
        <f>[1]Datenbank!A165</f>
        <v>5551</v>
      </c>
    </row>
    <row r="179" spans="1:14" x14ac:dyDescent="0.2">
      <c r="A179" s="116"/>
      <c r="B179" s="68"/>
      <c r="C179" s="115" t="str">
        <f>IF($L179="","",VLOOKUP($L179,[1]!Tabelle4[#Data],3, FALSE))</f>
        <v xml:space="preserve">Stk. </v>
      </c>
      <c r="D179" s="164" t="str">
        <f>IF(L179="","",VLOOKUP(L179,[1]!Tabelle4[#Data],2, FALSE))</f>
        <v>Gläserbruch 3</v>
      </c>
      <c r="E179" s="165"/>
      <c r="F179" s="127"/>
      <c r="G179" s="128" t="str">
        <f t="shared" si="4"/>
        <v/>
      </c>
      <c r="H179" s="78">
        <f>IF($L179="","",VLOOKUP($L179,[1]!Tabelle4[#Data],7, FALSE))</f>
        <v>0</v>
      </c>
      <c r="I179" s="166">
        <f>IF($L179="","",VLOOKUP($L179,[1]!Tabelle4[#Data],4, FALSE))</f>
        <v>4</v>
      </c>
      <c r="J179" s="80" t="str">
        <f t="shared" si="5"/>
        <v/>
      </c>
      <c r="K179" s="129"/>
      <c r="L179" s="130">
        <f>[1]Datenbank!A166</f>
        <v>5552</v>
      </c>
      <c r="N179" s="137">
        <v>10</v>
      </c>
    </row>
    <row r="180" spans="1:14" ht="15.75" x14ac:dyDescent="0.25">
      <c r="A180" s="116"/>
      <c r="B180" s="68"/>
      <c r="C180" s="115">
        <f>IF($L180="","",VLOOKUP($L180,[1]!Tabelle4[#Data],3, FALSE))</f>
        <v>0</v>
      </c>
      <c r="D180" s="120" t="str">
        <f>IF(L180="","",VLOOKUP(L180,[1]!Tabelle4[#Data],2, FALSE))</f>
        <v>Mobilar</v>
      </c>
      <c r="E180" s="165"/>
      <c r="F180" s="127"/>
      <c r="G180" s="128" t="str">
        <f t="shared" si="4"/>
        <v/>
      </c>
      <c r="H180" s="78">
        <f>IF($L180="","",VLOOKUP($L180,[1]!Tabelle4[#Data],7, FALSE))</f>
        <v>0</v>
      </c>
      <c r="I180" s="166" t="str">
        <f>IF($L180="","",VLOOKUP($L180,[1]!Tabelle4[#Data],4, FALSE))</f>
        <v>-</v>
      </c>
      <c r="J180" s="80" t="str">
        <f t="shared" si="5"/>
        <v/>
      </c>
      <c r="K180" s="129"/>
      <c r="L180" s="130">
        <f>[1]Datenbank!A167</f>
        <v>11</v>
      </c>
      <c r="N180" s="137">
        <v>30</v>
      </c>
    </row>
    <row r="181" spans="1:14" x14ac:dyDescent="0.2">
      <c r="A181" s="116"/>
      <c r="B181" s="68"/>
      <c r="C181" s="115" t="str">
        <f>IF($L181="","",VLOOKUP($L181,[1]!Tabelle4[#Data],3, FALSE))</f>
        <v xml:space="preserve">Stk. </v>
      </c>
      <c r="D181" s="164" t="str">
        <f>IF(L181="","",VLOOKUP(L181,[1]!Tabelle4[#Data],2, FALSE))</f>
        <v>Biertischgarnitur M1</v>
      </c>
      <c r="E181" s="165"/>
      <c r="F181" s="127"/>
      <c r="G181" s="128" t="str">
        <f t="shared" si="4"/>
        <v/>
      </c>
      <c r="H181" s="78">
        <f>IF($L181="","",VLOOKUP($L181,[1]!Tabelle4[#Data],7, FALSE))</f>
        <v>0</v>
      </c>
      <c r="I181" s="166">
        <f>IF($L181="","",VLOOKUP($L181,[1]!Tabelle4[#Data],4, FALSE))</f>
        <v>3</v>
      </c>
      <c r="J181" s="80" t="str">
        <f t="shared" si="5"/>
        <v/>
      </c>
      <c r="K181" s="129"/>
      <c r="L181" s="130">
        <f>[1]Datenbank!A168</f>
        <v>5510</v>
      </c>
      <c r="N181" s="137">
        <v>80</v>
      </c>
    </row>
    <row r="182" spans="1:14" x14ac:dyDescent="0.2">
      <c r="A182" s="116"/>
      <c r="B182" s="68"/>
      <c r="C182" s="115" t="str">
        <f>IF($L182="","",VLOOKUP($L182,[1]!Tabelle4[#Data],3, FALSE))</f>
        <v xml:space="preserve">Stk. </v>
      </c>
      <c r="D182" s="164" t="str">
        <f>IF(L182="","",VLOOKUP(L182,[1]!Tabelle4[#Data],2, FALSE))</f>
        <v>Biertisch/-bank M1</v>
      </c>
      <c r="E182" s="165"/>
      <c r="F182" s="127"/>
      <c r="G182" s="128" t="str">
        <f t="shared" si="4"/>
        <v/>
      </c>
      <c r="H182" s="78">
        <f>IF($L182="","",VLOOKUP($L182,[1]!Tabelle4[#Data],7, FALSE))</f>
        <v>0</v>
      </c>
      <c r="I182" s="166">
        <f>IF($L182="","",VLOOKUP($L182,[1]!Tabelle4[#Data],4, FALSE))</f>
        <v>1</v>
      </c>
      <c r="J182" s="80" t="str">
        <f t="shared" si="5"/>
        <v/>
      </c>
      <c r="K182" s="129"/>
      <c r="L182" s="130">
        <f>[1]Datenbank!A169</f>
        <v>5511</v>
      </c>
      <c r="N182" s="137">
        <v>9</v>
      </c>
    </row>
    <row r="183" spans="1:14" x14ac:dyDescent="0.2">
      <c r="A183" s="116"/>
      <c r="B183" s="68"/>
      <c r="C183" s="115" t="str">
        <f>IF($L183="","",VLOOKUP($L183,[1]!Tabelle4[#Data],3, FALSE))</f>
        <v>20-80</v>
      </c>
      <c r="D183" s="164" t="str">
        <f>IF(L183="","",VLOOKUP(L183,[1]!Tabelle4[#Data],2, FALSE))</f>
        <v>Garnit. Pausch. Lager 116</v>
      </c>
      <c r="E183" s="165"/>
      <c r="F183" s="127"/>
      <c r="G183" s="128" t="str">
        <f t="shared" si="4"/>
        <v/>
      </c>
      <c r="H183" s="78">
        <f>IF($L183="","",VLOOKUP($L183,[1]!Tabelle4[#Data],7, FALSE))</f>
        <v>0</v>
      </c>
      <c r="I183" s="166">
        <f>IF($L183="","",VLOOKUP($L183,[1]!Tabelle4[#Data],4, FALSE))</f>
        <v>48</v>
      </c>
      <c r="J183" s="80" t="str">
        <f t="shared" si="5"/>
        <v/>
      </c>
      <c r="K183" s="129"/>
      <c r="L183" s="130">
        <f>[1]Datenbank!A170</f>
        <v>5512</v>
      </c>
      <c r="N183" s="137">
        <v>4</v>
      </c>
    </row>
    <row r="184" spans="1:14" x14ac:dyDescent="0.2">
      <c r="A184" s="116"/>
      <c r="B184" s="68"/>
      <c r="C184" s="115" t="str">
        <f>IF($L184="","",VLOOKUP($L184,[1]!Tabelle4[#Data],3, FALSE))</f>
        <v xml:space="preserve">Stk. </v>
      </c>
      <c r="D184" s="164" t="str">
        <f>IF(L184="","",VLOOKUP(L184,[1]!Tabelle4[#Data],2, FALSE))</f>
        <v>Stehtisch Miete M1</v>
      </c>
      <c r="E184" s="165"/>
      <c r="F184" s="127"/>
      <c r="G184" s="128" t="str">
        <f t="shared" si="4"/>
        <v/>
      </c>
      <c r="H184" s="78">
        <f>IF($L184="","",VLOOKUP($L184,[1]!Tabelle4[#Data],7, FALSE))</f>
        <v>0</v>
      </c>
      <c r="I184" s="166">
        <f>IF($L184="","",VLOOKUP($L184,[1]!Tabelle4[#Data],4, FALSE))</f>
        <v>3</v>
      </c>
      <c r="J184" s="80" t="str">
        <f t="shared" si="5"/>
        <v/>
      </c>
      <c r="K184" s="129"/>
      <c r="L184" s="130">
        <f>[1]Datenbank!A171</f>
        <v>5513</v>
      </c>
      <c r="N184" s="137">
        <v>4</v>
      </c>
    </row>
    <row r="185" spans="1:14" x14ac:dyDescent="0.2">
      <c r="A185" s="23"/>
      <c r="B185" s="68"/>
      <c r="C185" s="115" t="str">
        <f>IF($L185="","",VLOOKUP($L185,[1]!Tabelle4[#Data],3, FALSE))</f>
        <v xml:space="preserve">Stk. </v>
      </c>
      <c r="D185" s="164" t="str">
        <f>IF(L185="","",VLOOKUP(L185,[1]!Tabelle4[#Data],2, FALSE))</f>
        <v>Stehtisch Husse M1</v>
      </c>
      <c r="E185" s="165"/>
      <c r="F185" s="127"/>
      <c r="G185" s="128" t="str">
        <f t="shared" si="4"/>
        <v/>
      </c>
      <c r="H185" s="78">
        <f>IF($L185="","",VLOOKUP($L185,[1]!Tabelle4[#Data],7, FALSE))</f>
        <v>0</v>
      </c>
      <c r="I185" s="166">
        <f>IF($L185="","",VLOOKUP($L185,[1]!Tabelle4[#Data],4, FALSE))</f>
        <v>3</v>
      </c>
      <c r="J185" s="80" t="str">
        <f t="shared" si="5"/>
        <v/>
      </c>
      <c r="K185" s="129"/>
      <c r="L185" s="130">
        <f>[1]Datenbank!A172</f>
        <v>5515</v>
      </c>
    </row>
    <row r="186" spans="1:14" x14ac:dyDescent="0.2">
      <c r="A186" s="23"/>
      <c r="B186" s="68"/>
      <c r="C186" s="115" t="str">
        <f>IF($L186="","",VLOOKUP($L186,[1]!Tabelle4[#Data],3, FALSE))</f>
        <v xml:space="preserve">Stk. </v>
      </c>
      <c r="D186" s="164" t="str">
        <f>IF(L186="","",VLOOKUP(L186,[1]!Tabelle4[#Data],2, FALSE))</f>
        <v>Husse waschen + bügeln</v>
      </c>
      <c r="E186" s="165"/>
      <c r="F186" s="127"/>
      <c r="G186" s="128" t="str">
        <f t="shared" si="4"/>
        <v/>
      </c>
      <c r="H186" s="78">
        <f>IF($L186="","",VLOOKUP($L186,[1]!Tabelle4[#Data],7, FALSE))</f>
        <v>0</v>
      </c>
      <c r="I186" s="166">
        <f>IF($L186="","",VLOOKUP($L186,[1]!Tabelle4[#Data],4, FALSE))</f>
        <v>10</v>
      </c>
      <c r="J186" s="80" t="str">
        <f t="shared" si="5"/>
        <v/>
      </c>
      <c r="K186" s="129"/>
      <c r="L186" s="130">
        <f>[1]Datenbank!A173</f>
        <v>5516</v>
      </c>
    </row>
    <row r="187" spans="1:14" ht="15.75" x14ac:dyDescent="0.25">
      <c r="A187" s="23"/>
      <c r="B187" s="68"/>
      <c r="C187" s="115">
        <f>IF($L187="","",VLOOKUP($L187,[1]!Tabelle4[#Data],3, FALSE))</f>
        <v>0</v>
      </c>
      <c r="D187" s="120" t="str">
        <f>IF(L187="","",VLOOKUP(L187,[1]!Tabelle4[#Data],2, FALSE))</f>
        <v>Geräte</v>
      </c>
      <c r="E187" s="165"/>
      <c r="F187" s="127"/>
      <c r="G187" s="128" t="str">
        <f t="shared" si="4"/>
        <v/>
      </c>
      <c r="H187" s="78">
        <f>IF($L187="","",VLOOKUP($L187,[1]!Tabelle4[#Data],7, FALSE))</f>
        <v>0</v>
      </c>
      <c r="I187" s="166" t="str">
        <f>IF($L187="","",VLOOKUP($L187,[1]!Tabelle4[#Data],4, FALSE))</f>
        <v>-</v>
      </c>
      <c r="J187" s="80" t="str">
        <f t="shared" si="5"/>
        <v/>
      </c>
      <c r="K187" s="129"/>
      <c r="L187" s="130">
        <f>[1]Datenbank!A174</f>
        <v>12</v>
      </c>
    </row>
    <row r="188" spans="1:14" x14ac:dyDescent="0.2">
      <c r="A188" s="23"/>
      <c r="B188" s="68"/>
      <c r="C188" s="115" t="str">
        <f>IF($L188="","",VLOOKUP($L188,[1]!Tabelle4[#Data],3, FALSE))</f>
        <v>-</v>
      </c>
      <c r="D188" s="164" t="str">
        <f>IF(L188="","",VLOOKUP(L188,[1]!Tabelle4[#Data],2, FALSE))</f>
        <v>Partyschirm Miete Heinecken</v>
      </c>
      <c r="E188" s="165"/>
      <c r="F188" s="127"/>
      <c r="G188" s="128" t="str">
        <f t="shared" si="4"/>
        <v/>
      </c>
      <c r="H188" s="78">
        <f>IF($L188="","",VLOOKUP($L188,[1]!Tabelle4[#Data],7, FALSE))</f>
        <v>0</v>
      </c>
      <c r="I188" s="166">
        <f>IF($L188="","",VLOOKUP($L188,[1]!Tabelle4[#Data],4, FALSE))</f>
        <v>36</v>
      </c>
      <c r="J188" s="80" t="str">
        <f t="shared" si="5"/>
        <v/>
      </c>
      <c r="K188" s="129"/>
      <c r="L188" s="130">
        <f>[1]Datenbank!A175</f>
        <v>5514</v>
      </c>
    </row>
    <row r="189" spans="1:14" x14ac:dyDescent="0.2">
      <c r="A189" s="23"/>
      <c r="B189" s="68"/>
      <c r="C189" s="115" t="str">
        <f>IF($L189="","",VLOOKUP($L189,[1]!Tabelle4[#Data],3, FALSE))</f>
        <v xml:space="preserve">Pkg. </v>
      </c>
      <c r="D189" s="164" t="str">
        <f>IF(L189="","",VLOOKUP(L189,[1]!Tabelle4[#Data],2, FALSE))</f>
        <v>Kaffeemaschinen Miete</v>
      </c>
      <c r="E189" s="165"/>
      <c r="F189" s="127"/>
      <c r="G189" s="128" t="str">
        <f t="shared" si="4"/>
        <v/>
      </c>
      <c r="H189" s="78">
        <f>IF($L189="","",VLOOKUP($L189,[1]!Tabelle4[#Data],7, FALSE))</f>
        <v>0</v>
      </c>
      <c r="I189" s="166">
        <f>IF($L189="","",VLOOKUP($L189,[1]!Tabelle4[#Data],4, FALSE))</f>
        <v>5.9</v>
      </c>
      <c r="J189" s="80" t="str">
        <f t="shared" si="5"/>
        <v/>
      </c>
      <c r="K189" s="129"/>
      <c r="L189" s="130">
        <f>[1]Datenbank!A176</f>
        <v>5522</v>
      </c>
    </row>
    <row r="190" spans="1:14" x14ac:dyDescent="0.2">
      <c r="A190" s="23"/>
      <c r="B190" s="68"/>
      <c r="C190" s="115" t="str">
        <f>IF($L190="","",VLOOKUP($L190,[1]!Tabelle4[#Data],3, FALSE))</f>
        <v xml:space="preserve">Stk. </v>
      </c>
      <c r="D190" s="164" t="str">
        <f>IF(L190="","",VLOOKUP(L190,[1]!Tabelle4[#Data],2, FALSE))</f>
        <v>Folierfolie per kg</v>
      </c>
      <c r="E190" s="165"/>
      <c r="F190" s="127"/>
      <c r="G190" s="128" t="str">
        <f t="shared" si="4"/>
        <v/>
      </c>
      <c r="H190" s="78">
        <f>IF($L190="","",VLOOKUP($L190,[1]!Tabelle4[#Data],7, FALSE))</f>
        <v>0</v>
      </c>
      <c r="I190" s="166">
        <f>IF($L190="","",VLOOKUP($L190,[1]!Tabelle4[#Data],4, FALSE))</f>
        <v>19.899999999999999</v>
      </c>
      <c r="J190" s="80" t="str">
        <f t="shared" si="5"/>
        <v/>
      </c>
      <c r="K190" s="129"/>
      <c r="L190" s="130">
        <f>[1]Datenbank!A177</f>
        <v>5520</v>
      </c>
    </row>
    <row r="191" spans="1:14" x14ac:dyDescent="0.2">
      <c r="A191" s="23"/>
      <c r="B191" s="68"/>
      <c r="C191" s="115" t="str">
        <f>IF($L191="","",VLOOKUP($L191,[1]!Tabelle4[#Data],3, FALSE))</f>
        <v>-</v>
      </c>
      <c r="D191" s="164" t="str">
        <f>IF(L191="","",VLOOKUP(L191,[1]!Tabelle4[#Data],2, FALSE))</f>
        <v>Würstlkocher Miete</v>
      </c>
      <c r="E191" s="165"/>
      <c r="F191" s="127"/>
      <c r="G191" s="128" t="str">
        <f t="shared" si="4"/>
        <v/>
      </c>
      <c r="H191" s="78">
        <f>IF($L191="","",VLOOKUP($L191,[1]!Tabelle4[#Data],7, FALSE))</f>
        <v>0</v>
      </c>
      <c r="I191" s="166">
        <f>IF($L191="","",VLOOKUP($L191,[1]!Tabelle4[#Data],4, FALSE))</f>
        <v>7.9</v>
      </c>
      <c r="J191" s="80" t="str">
        <f t="shared" si="5"/>
        <v/>
      </c>
      <c r="K191" s="129"/>
      <c r="L191" s="130">
        <f>[1]Datenbank!A178</f>
        <v>5521</v>
      </c>
    </row>
    <row r="192" spans="1:14" x14ac:dyDescent="0.2">
      <c r="A192" s="23"/>
      <c r="B192" s="68"/>
      <c r="C192" s="115" t="str">
        <f>IF($L192="","",VLOOKUP($L192,[1]!Tabelle4[#Data],3, FALSE))</f>
        <v xml:space="preserve">Stk. </v>
      </c>
      <c r="D192" s="164" t="str">
        <f>IF(L192="","",VLOOKUP(L192,[1]!Tabelle4[#Data],2, FALSE))</f>
        <v>Herdplatte inkl. Topf&amp;D.</v>
      </c>
      <c r="E192" s="165"/>
      <c r="F192" s="127"/>
      <c r="G192" s="128" t="str">
        <f t="shared" si="4"/>
        <v/>
      </c>
      <c r="H192" s="78">
        <f>IF($L192="","",VLOOKUP($L192,[1]!Tabelle4[#Data],7, FALSE))</f>
        <v>0</v>
      </c>
      <c r="I192" s="166">
        <f>IF($L192="","",VLOOKUP($L192,[1]!Tabelle4[#Data],4, FALSE))</f>
        <v>5.9</v>
      </c>
      <c r="J192" s="80" t="str">
        <f t="shared" si="5"/>
        <v/>
      </c>
      <c r="K192" s="129"/>
      <c r="L192" s="130">
        <f>[1]Datenbank!A179</f>
        <v>5528</v>
      </c>
    </row>
    <row r="193" spans="1:12" x14ac:dyDescent="0.2">
      <c r="A193" s="23"/>
      <c r="B193" s="68"/>
      <c r="C193" s="115" t="str">
        <f>IF($L193="","",VLOOKUP($L193,[1]!Tabelle4[#Data],3, FALSE))</f>
        <v xml:space="preserve">Stk. </v>
      </c>
      <c r="D193" s="164" t="str">
        <f>IF(L193="","",VLOOKUP(L193,[1]!Tabelle4[#Data],2, FALSE))</f>
        <v xml:space="preserve">Friteuse </v>
      </c>
      <c r="E193" s="165"/>
      <c r="F193" s="127"/>
      <c r="G193" s="128" t="str">
        <f t="shared" si="4"/>
        <v/>
      </c>
      <c r="H193" s="78">
        <f>IF($L193="","",VLOOKUP($L193,[1]!Tabelle4[#Data],7, FALSE))</f>
        <v>0</v>
      </c>
      <c r="I193" s="166">
        <f>IF($L193="","",VLOOKUP($L193,[1]!Tabelle4[#Data],4, FALSE))</f>
        <v>5.9</v>
      </c>
      <c r="J193" s="80" t="str">
        <f t="shared" si="5"/>
        <v/>
      </c>
      <c r="K193" s="129"/>
      <c r="L193" s="130">
        <f>[1]Datenbank!A180</f>
        <v>5525</v>
      </c>
    </row>
    <row r="194" spans="1:12" ht="15.75" x14ac:dyDescent="0.25">
      <c r="A194" s="23"/>
      <c r="B194" s="68"/>
      <c r="C194" s="115">
        <f>IF($L194="","",VLOOKUP($L194,[1]!Tabelle4[#Data],3, FALSE))</f>
        <v>0</v>
      </c>
      <c r="D194" s="120" t="str">
        <f>IF(L194="","",VLOOKUP(L194,[1]!Tabelle4[#Data],2, FALSE))</f>
        <v>Kühlgeräte</v>
      </c>
      <c r="E194" s="165"/>
      <c r="F194" s="127"/>
      <c r="G194" s="128" t="str">
        <f t="shared" si="4"/>
        <v/>
      </c>
      <c r="H194" s="78">
        <f>IF($L194="","",VLOOKUP($L194,[1]!Tabelle4[#Data],7, FALSE))</f>
        <v>0</v>
      </c>
      <c r="I194" s="166" t="str">
        <f>IF($L194="","",VLOOKUP($L194,[1]!Tabelle4[#Data],4, FALSE))</f>
        <v>-</v>
      </c>
      <c r="J194" s="80" t="str">
        <f t="shared" si="5"/>
        <v/>
      </c>
      <c r="K194" s="129"/>
      <c r="L194" s="130">
        <f>[1]Datenbank!A181</f>
        <v>13</v>
      </c>
    </row>
    <row r="195" spans="1:12" x14ac:dyDescent="0.2">
      <c r="A195" s="23"/>
      <c r="B195" s="68"/>
      <c r="C195" s="115" t="str">
        <f>IF($L195="","",VLOOKUP($L195,[1]!Tabelle4[#Data],3, FALSE))</f>
        <v>-</v>
      </c>
      <c r="D195" s="164" t="str">
        <f>IF(L195="","",VLOOKUP(L195,[1]!Tabelle4[#Data],2, FALSE))</f>
        <v>Kühlanhänger gross #58 - 3T</v>
      </c>
      <c r="E195" s="165"/>
      <c r="F195" s="127"/>
      <c r="G195" s="128" t="str">
        <f t="shared" si="4"/>
        <v/>
      </c>
      <c r="H195" s="78">
        <f>IF($L195="","",VLOOKUP($L195,[1]!Tabelle4[#Data],7, FALSE))</f>
        <v>0</v>
      </c>
      <c r="I195" s="166">
        <f>IF($L195="","",VLOOKUP($L195,[1]!Tabelle4[#Data],4, FALSE))</f>
        <v>200</v>
      </c>
      <c r="J195" s="80" t="str">
        <f t="shared" si="5"/>
        <v/>
      </c>
      <c r="K195" s="129"/>
      <c r="L195" s="130">
        <f>[1]Datenbank!A182</f>
        <v>5500</v>
      </c>
    </row>
    <row r="196" spans="1:12" x14ac:dyDescent="0.2">
      <c r="A196" s="23"/>
      <c r="B196" s="68"/>
      <c r="C196" s="115" t="str">
        <f>IF($L196="","",VLOOKUP($L196,[1]!Tabelle4[#Data],3, FALSE))</f>
        <v>-</v>
      </c>
      <c r="D196" s="164" t="str">
        <f>IF(L196="","",VLOOKUP(L196,[1]!Tabelle4[#Data],2, FALSE))</f>
        <v>Kühlanhänger mittel #69 - 3T</v>
      </c>
      <c r="E196" s="165"/>
      <c r="F196" s="127"/>
      <c r="G196" s="128" t="str">
        <f t="shared" si="4"/>
        <v/>
      </c>
      <c r="H196" s="78">
        <f>IF($L196="","",VLOOKUP($L196,[1]!Tabelle4[#Data],7, FALSE))</f>
        <v>0</v>
      </c>
      <c r="I196" s="166">
        <f>IF($L196="","",VLOOKUP($L196,[1]!Tabelle4[#Data],4, FALSE))</f>
        <v>180</v>
      </c>
      <c r="J196" s="80" t="str">
        <f t="shared" si="5"/>
        <v/>
      </c>
      <c r="K196" s="129"/>
      <c r="L196" s="130">
        <f>[1]Datenbank!A183</f>
        <v>5508</v>
      </c>
    </row>
    <row r="197" spans="1:12" x14ac:dyDescent="0.2">
      <c r="A197" s="23"/>
      <c r="B197" s="68"/>
      <c r="C197" s="115" t="str">
        <f>IF($L197="","",VLOOKUP($L197,[1]!Tabelle4[#Data],3, FALSE))</f>
        <v>-</v>
      </c>
      <c r="D197" s="164" t="str">
        <f>IF(L197="","",VLOOKUP(L197,[1]!Tabelle4[#Data],2, FALSE))</f>
        <v>Kühlanhänger klein #46 - 3T</v>
      </c>
      <c r="E197" s="165"/>
      <c r="F197" s="127"/>
      <c r="G197" s="128" t="str">
        <f t="shared" si="4"/>
        <v/>
      </c>
      <c r="H197" s="78">
        <f>IF($L197="","",VLOOKUP($L197,[1]!Tabelle4[#Data],7, FALSE))</f>
        <v>0</v>
      </c>
      <c r="I197" s="166">
        <f>IF($L197="","",VLOOKUP($L197,[1]!Tabelle4[#Data],4, FALSE))</f>
        <v>150</v>
      </c>
      <c r="J197" s="80" t="str">
        <f t="shared" si="5"/>
        <v/>
      </c>
      <c r="K197" s="129"/>
      <c r="L197" s="130">
        <f>[1]Datenbank!A184</f>
        <v>5507</v>
      </c>
    </row>
    <row r="198" spans="1:12" x14ac:dyDescent="0.2">
      <c r="A198" s="23"/>
      <c r="B198" s="68"/>
      <c r="C198" s="115" t="str">
        <f>IF($L198="","",VLOOKUP($L198,[1]!Tabelle4[#Data],3, FALSE))</f>
        <v xml:space="preserve">Stk. </v>
      </c>
      <c r="D198" s="164" t="str">
        <f>IF(L198="","",VLOOKUP(L198,[1]!Tabelle4[#Data],2, FALSE))</f>
        <v>Bierkühler 2leitig Wasserk.</v>
      </c>
      <c r="E198" s="165"/>
      <c r="F198" s="127"/>
      <c r="G198" s="128" t="str">
        <f t="shared" si="4"/>
        <v/>
      </c>
      <c r="H198" s="78">
        <f>IF($L198="","",VLOOKUP($L198,[1]!Tabelle4[#Data],7, FALSE))</f>
        <v>0</v>
      </c>
      <c r="I198" s="166">
        <f>IF($L198="","",VLOOKUP($L198,[1]!Tabelle4[#Data],4, FALSE))</f>
        <v>20</v>
      </c>
      <c r="J198" s="80" t="str">
        <f t="shared" si="5"/>
        <v/>
      </c>
      <c r="K198" s="129"/>
      <c r="L198" s="130">
        <f>[1]Datenbank!A185</f>
        <v>5501</v>
      </c>
    </row>
    <row r="199" spans="1:12" x14ac:dyDescent="0.2">
      <c r="A199" s="23"/>
      <c r="B199" s="68"/>
      <c r="C199" s="115" t="str">
        <f>IF($L199="","",VLOOKUP($L199,[1]!Tabelle4[#Data],3, FALSE))</f>
        <v xml:space="preserve">Stk. </v>
      </c>
      <c r="D199" s="164" t="str">
        <f>IF(L199="","",VLOOKUP(L199,[1]!Tabelle4[#Data],2, FALSE))</f>
        <v>Bierkühler 2 leitig trocken</v>
      </c>
      <c r="E199" s="165"/>
      <c r="F199" s="127"/>
      <c r="G199" s="128" t="str">
        <f t="shared" si="4"/>
        <v/>
      </c>
      <c r="H199" s="78">
        <f>IF($L199="","",VLOOKUP($L199,[1]!Tabelle4[#Data],7, FALSE))</f>
        <v>0</v>
      </c>
      <c r="I199" s="166">
        <f>IF($L199="","",VLOOKUP($L199,[1]!Tabelle4[#Data],4, FALSE))</f>
        <v>20</v>
      </c>
      <c r="J199" s="80" t="str">
        <f t="shared" si="5"/>
        <v/>
      </c>
      <c r="K199" s="129"/>
      <c r="L199" s="130">
        <f>[1]Datenbank!A186</f>
        <v>5527</v>
      </c>
    </row>
    <row r="200" spans="1:12" x14ac:dyDescent="0.2">
      <c r="A200" s="23"/>
      <c r="B200" s="68"/>
      <c r="C200" s="115" t="str">
        <f>IF($L200="","",VLOOKUP($L200,[1]!Tabelle4[#Data],3, FALSE))</f>
        <v xml:space="preserve">Stk. </v>
      </c>
      <c r="D200" s="164" t="str">
        <f>IF(L200="","",VLOOKUP(L200,[1]!Tabelle4[#Data],2, FALSE))</f>
        <v>Bierkühler 3leitig trocken</v>
      </c>
      <c r="E200" s="165"/>
      <c r="F200" s="127"/>
      <c r="G200" s="128" t="str">
        <f t="shared" si="4"/>
        <v/>
      </c>
      <c r="H200" s="78">
        <f>IF($L200="","",VLOOKUP($L200,[1]!Tabelle4[#Data],7, FALSE))</f>
        <v>0</v>
      </c>
      <c r="I200" s="166">
        <f>IF($L200="","",VLOOKUP($L200,[1]!Tabelle4[#Data],4, FALSE))</f>
        <v>20</v>
      </c>
      <c r="J200" s="80" t="str">
        <f t="shared" si="5"/>
        <v/>
      </c>
      <c r="K200" s="129"/>
      <c r="L200" s="130">
        <f>[1]Datenbank!A187</f>
        <v>5526</v>
      </c>
    </row>
    <row r="201" spans="1:12" x14ac:dyDescent="0.2">
      <c r="A201" s="23"/>
      <c r="B201" s="68"/>
      <c r="C201" s="115" t="str">
        <f>IF($L201="","",VLOOKUP($L201,[1]!Tabelle4[#Data],3, FALSE))</f>
        <v xml:space="preserve">Stk. </v>
      </c>
      <c r="D201" s="164" t="str">
        <f>IF(L201="","",VLOOKUP(L201,[1]!Tabelle4[#Data],2, FALSE))</f>
        <v>Bierkühler Brauu./Murauer</v>
      </c>
      <c r="E201" s="165"/>
      <c r="F201" s="127"/>
      <c r="G201" s="128" t="str">
        <f t="shared" si="4"/>
        <v/>
      </c>
      <c r="H201" s="78">
        <f>IF($L201="","",VLOOKUP($L201,[1]!Tabelle4[#Data],7, FALSE))</f>
        <v>0</v>
      </c>
      <c r="I201" s="166">
        <f>IF($L201="","",VLOOKUP($L201,[1]!Tabelle4[#Data],4, FALSE))</f>
        <v>36</v>
      </c>
      <c r="J201" s="80" t="str">
        <f t="shared" si="5"/>
        <v/>
      </c>
      <c r="K201" s="129"/>
      <c r="L201" s="130">
        <f>[1]Datenbank!A188</f>
        <v>5502</v>
      </c>
    </row>
    <row r="202" spans="1:12" x14ac:dyDescent="0.2">
      <c r="A202" s="23"/>
      <c r="B202" s="68"/>
      <c r="C202" s="115" t="str">
        <f>IF($L202="","",VLOOKUP($L202,[1]!Tabelle4[#Data],3, FALSE))</f>
        <v xml:space="preserve">Stk. </v>
      </c>
      <c r="D202" s="164" t="str">
        <f>IF(L202="","",VLOOKUP(L202,[1]!Tabelle4[#Data],2, FALSE))</f>
        <v>Co2 Anteil Bier (für Fassanzahl)</v>
      </c>
      <c r="E202" s="165"/>
      <c r="F202" s="127"/>
      <c r="G202" s="128" t="str">
        <f t="shared" si="4"/>
        <v/>
      </c>
      <c r="H202" s="78">
        <f>IF($L202="","",VLOOKUP($L202,[1]!Tabelle4[#Data],7, FALSE))</f>
        <v>0</v>
      </c>
      <c r="I202" s="166">
        <f>IF($L202="","",VLOOKUP($L202,[1]!Tabelle4[#Data],4, FALSE))</f>
        <v>7.5</v>
      </c>
      <c r="J202" s="80" t="str">
        <f t="shared" si="5"/>
        <v/>
      </c>
      <c r="K202" s="129"/>
      <c r="L202" s="130">
        <f>[1]Datenbank!A189</f>
        <v>5503</v>
      </c>
    </row>
    <row r="203" spans="1:12" x14ac:dyDescent="0.2">
      <c r="A203" s="23"/>
      <c r="B203" s="68"/>
      <c r="C203" s="115" t="str">
        <f>IF($L203="","",VLOOKUP($L203,[1]!Tabelle4[#Data],3, FALSE))</f>
        <v xml:space="preserve">Stk. </v>
      </c>
      <c r="D203" s="164" t="str">
        <f>IF(L203="","",VLOOKUP(L203,[1]!Tabelle4[#Data],2, FALSE))</f>
        <v>Co2 Anteil Limo</v>
      </c>
      <c r="E203" s="165"/>
      <c r="F203" s="127"/>
      <c r="G203" s="128" t="str">
        <f t="shared" si="4"/>
        <v/>
      </c>
      <c r="H203" s="78">
        <f>IF($L203="","",VLOOKUP($L203,[1]!Tabelle4[#Data],7, FALSE))</f>
        <v>0</v>
      </c>
      <c r="I203" s="166">
        <f>IF($L203="","",VLOOKUP($L203,[1]!Tabelle4[#Data],4, FALSE))</f>
        <v>4</v>
      </c>
      <c r="J203" s="80" t="str">
        <f t="shared" si="5"/>
        <v/>
      </c>
      <c r="K203" s="129"/>
      <c r="L203" s="130">
        <f>[1]Datenbank!A190</f>
        <v>5504</v>
      </c>
    </row>
    <row r="204" spans="1:12" x14ac:dyDescent="0.2">
      <c r="A204" s="23"/>
      <c r="B204" s="68"/>
      <c r="C204" s="115" t="str">
        <f>IF($L204="","",VLOOKUP($L204,[1]!Tabelle4[#Data],3, FALSE))</f>
        <v>-</v>
      </c>
      <c r="D204" s="164" t="str">
        <f>IF(L204="","",VLOOKUP(L204,[1]!Tabelle4[#Data],2, FALSE))</f>
        <v>Sichtkühlschrank Nr.</v>
      </c>
      <c r="E204" s="165"/>
      <c r="F204" s="127"/>
      <c r="G204" s="128" t="str">
        <f t="shared" si="4"/>
        <v/>
      </c>
      <c r="H204" s="78">
        <f>IF($L204="","",VLOOKUP($L204,[1]!Tabelle4[#Data],7, FALSE))</f>
        <v>0</v>
      </c>
      <c r="I204" s="166">
        <f>IF($L204="","",VLOOKUP($L204,[1]!Tabelle4[#Data],4, FALSE))</f>
        <v>24</v>
      </c>
      <c r="J204" s="80" t="str">
        <f t="shared" si="5"/>
        <v/>
      </c>
      <c r="K204" s="129"/>
      <c r="L204" s="130">
        <f>[1]Datenbank!A191</f>
        <v>5509</v>
      </c>
    </row>
    <row r="205" spans="1:12" x14ac:dyDescent="0.2">
      <c r="A205" s="23"/>
      <c r="B205" s="68"/>
      <c r="C205" s="115" t="str">
        <f>IF($L205="","",VLOOKUP($L205,[1]!Tabelle4[#Data],3, FALSE))</f>
        <v xml:space="preserve">Stk. </v>
      </c>
      <c r="D205" s="164" t="str">
        <f>IF(L205="","",VLOOKUP(L205,[1]!Tabelle4[#Data],2, FALSE))</f>
        <v>Kühlschrank Brauunion</v>
      </c>
      <c r="E205" s="165"/>
      <c r="F205" s="127"/>
      <c r="G205" s="128" t="str">
        <f t="shared" si="4"/>
        <v/>
      </c>
      <c r="H205" s="78">
        <f>IF($L205="","",VLOOKUP($L205,[1]!Tabelle4[#Data],7, FALSE))</f>
        <v>0</v>
      </c>
      <c r="I205" s="166">
        <f>IF($L205="","",VLOOKUP($L205,[1]!Tabelle4[#Data],4, FALSE))</f>
        <v>36</v>
      </c>
      <c r="J205" s="80" t="str">
        <f t="shared" si="5"/>
        <v/>
      </c>
      <c r="K205" s="129"/>
      <c r="L205" s="130">
        <f>[1]Datenbank!A192</f>
        <v>5506</v>
      </c>
    </row>
    <row r="206" spans="1:12" x14ac:dyDescent="0.2">
      <c r="A206" s="23"/>
      <c r="B206" s="68"/>
      <c r="C206" s="115" t="str">
        <f>IF($L206="","",VLOOKUP($L206,[1]!Tabelle4[#Data],3, FALSE))</f>
        <v>Stk.</v>
      </c>
      <c r="D206" s="164" t="str">
        <f>IF(L206="","",VLOOKUP(L206,[1]!Tabelle4[#Data],2, FALSE))</f>
        <v>Tiefkühltruhe Pammer</v>
      </c>
      <c r="E206" s="165"/>
      <c r="F206" s="127"/>
      <c r="G206" s="128" t="str">
        <f t="shared" si="4"/>
        <v/>
      </c>
      <c r="H206" s="78">
        <f>IF($L206="","",VLOOKUP($L206,[1]!Tabelle4[#Data],7, FALSE))</f>
        <v>0</v>
      </c>
      <c r="I206" s="166">
        <f>IF($L206="","",VLOOKUP($L206,[1]!Tabelle4[#Data],4, FALSE))</f>
        <v>18</v>
      </c>
      <c r="J206" s="80" t="str">
        <f t="shared" si="5"/>
        <v/>
      </c>
      <c r="K206" s="129"/>
      <c r="L206" s="130">
        <f>[1]Datenbank!A193</f>
        <v>5505</v>
      </c>
    </row>
    <row r="207" spans="1:12" ht="15.75" x14ac:dyDescent="0.25">
      <c r="A207" s="23"/>
      <c r="B207" s="68"/>
      <c r="C207" s="115">
        <f>IF($L207="","",VLOOKUP($L207,[1]!Tabelle4[#Data],3, FALSE))</f>
        <v>0</v>
      </c>
      <c r="D207" s="120" t="str">
        <f>IF(L207="","",VLOOKUP(L207,[1]!Tabelle4[#Data],2, FALSE))</f>
        <v>Diverses</v>
      </c>
      <c r="E207" s="165"/>
      <c r="F207" s="127"/>
      <c r="G207" s="128" t="str">
        <f t="shared" si="4"/>
        <v/>
      </c>
      <c r="H207" s="78">
        <f>IF($L207="","",VLOOKUP($L207,[1]!Tabelle4[#Data],7, FALSE))</f>
        <v>0</v>
      </c>
      <c r="I207" s="166" t="str">
        <f>IF($L207="","",VLOOKUP($L207,[1]!Tabelle4[#Data],4, FALSE))</f>
        <v>-</v>
      </c>
      <c r="J207" s="80" t="str">
        <f t="shared" si="5"/>
        <v/>
      </c>
      <c r="K207" s="129"/>
      <c r="L207" s="130">
        <f>[1]Datenbank!A194</f>
        <v>14</v>
      </c>
    </row>
    <row r="208" spans="1:12" x14ac:dyDescent="0.2">
      <c r="A208" s="23"/>
      <c r="B208" s="68"/>
      <c r="C208" s="115" t="str">
        <f>IF($L208="","",VLOOKUP($L208,[1]!Tabelle4[#Data],3, FALSE))</f>
        <v>-</v>
      </c>
      <c r="D208" s="164" t="str">
        <f>IF(L208="","",VLOOKUP(L208,[1]!Tabelle4[#Data],2, FALSE))</f>
        <v>Kommission-Service</v>
      </c>
      <c r="E208" s="165"/>
      <c r="F208" s="127"/>
      <c r="G208" s="128" t="str">
        <f t="shared" si="4"/>
        <v/>
      </c>
      <c r="H208" s="78">
        <f>IF($L208="","",VLOOKUP($L208,[1]!Tabelle4[#Data],7, FALSE))</f>
        <v>0</v>
      </c>
      <c r="I208" s="166">
        <f>IF($L208="","",VLOOKUP($L208,[1]!Tabelle4[#Data],4, FALSE))</f>
        <v>29.9</v>
      </c>
      <c r="J208" s="80" t="str">
        <f t="shared" si="5"/>
        <v/>
      </c>
      <c r="K208" s="129"/>
      <c r="L208" s="130">
        <f>[1]Datenbank!A195</f>
        <v>5545</v>
      </c>
    </row>
    <row r="209" spans="1:14" x14ac:dyDescent="0.2">
      <c r="A209" s="23"/>
      <c r="B209" s="68"/>
      <c r="C209" s="115" t="str">
        <f>IF($L209="","",VLOOKUP($L209,[1]!Tabelle4[#Data],3, FALSE))</f>
        <v>-</v>
      </c>
      <c r="D209" s="164" t="str">
        <f>IF(L209="","",VLOOKUP(L209,[1]!Tabelle4[#Data],2, FALSE))</f>
        <v>Reinigung lt. Aufw. in 1/2h</v>
      </c>
      <c r="E209" s="165"/>
      <c r="F209" s="127"/>
      <c r="G209" s="128" t="str">
        <f t="shared" si="4"/>
        <v/>
      </c>
      <c r="H209" s="78">
        <f>IF($L209="","",VLOOKUP($L209,[1]!Tabelle4[#Data],7, FALSE))</f>
        <v>0</v>
      </c>
      <c r="I209" s="166">
        <f>IF($L209="","",VLOOKUP($L209,[1]!Tabelle4[#Data],4, FALSE))</f>
        <v>18</v>
      </c>
      <c r="J209" s="80" t="str">
        <f t="shared" si="5"/>
        <v/>
      </c>
      <c r="K209" s="129"/>
      <c r="L209" s="130">
        <f>[1]Datenbank!A196</f>
        <v>5543</v>
      </c>
    </row>
    <row r="210" spans="1:14" ht="15.75" x14ac:dyDescent="0.25">
      <c r="A210" s="23"/>
      <c r="B210" s="68"/>
      <c r="C210" s="115">
        <f>IF($L210="","",VLOOKUP($L210,[1]!Tabelle4[#Data],3, FALSE))</f>
        <v>0</v>
      </c>
      <c r="D210" s="120" t="str">
        <f>IF(L210="","",VLOOKUP(L210,[1]!Tabelle4[#Data],2, FALSE))</f>
        <v>Frischdienst - Abholung am xx. um xx</v>
      </c>
      <c r="E210" s="165"/>
      <c r="F210" s="127"/>
      <c r="G210" s="128" t="str">
        <f t="shared" ref="G210:G236" si="6">IF(F210="", "", B210-F210)</f>
        <v/>
      </c>
      <c r="H210" s="78">
        <f>IF($L210="","",VLOOKUP($L210,[1]!Tabelle4[#Data],7, FALSE))</f>
        <v>0</v>
      </c>
      <c r="I210" s="166" t="str">
        <f>IF($L210="","",VLOOKUP($L210,[1]!Tabelle4[#Data],4, FALSE))</f>
        <v>-</v>
      </c>
      <c r="J210" s="80" t="str">
        <f t="shared" ref="J210:J236" si="7">IF(F210="",IF(H210="x","keine Komm.",""), G210*I210)</f>
        <v/>
      </c>
      <c r="K210" s="129"/>
      <c r="L210" s="130">
        <f>[1]Datenbank!A197</f>
        <v>15</v>
      </c>
    </row>
    <row r="211" spans="1:14" x14ac:dyDescent="0.2">
      <c r="A211" s="23"/>
      <c r="B211" s="68"/>
      <c r="C211" s="115" t="str">
        <f>IF($L211="","",VLOOKUP($L211,[1]!Tabelle4[#Data],3, FALSE))</f>
        <v>ca400g</v>
      </c>
      <c r="D211" s="164" t="str">
        <f>IF(L211="","",VLOOKUP(L211,[1]!Tabelle4[#Data],2, FALSE))</f>
        <v>Ta. Karreesteak mar. 3er</v>
      </c>
      <c r="E211" s="165"/>
      <c r="F211" s="127"/>
      <c r="G211" s="128" t="str">
        <f t="shared" si="6"/>
        <v/>
      </c>
      <c r="H211" s="78" t="str">
        <f>IF($L211="","",VLOOKUP($L211,[1]!Tabelle4[#Data],7, FALSE))</f>
        <v>X</v>
      </c>
      <c r="I211" s="166" t="str">
        <f>IF($L211="","",VLOOKUP($L211,[1]!Tabelle4[#Data],4, FALSE))</f>
        <v>11,99/kg</v>
      </c>
      <c r="J211" s="80" t="str">
        <f t="shared" si="7"/>
        <v>keine Komm.</v>
      </c>
      <c r="K211" s="129"/>
      <c r="L211" s="130">
        <f>[1]Datenbank!A198</f>
        <v>4652960</v>
      </c>
    </row>
    <row r="212" spans="1:14" x14ac:dyDescent="0.2">
      <c r="A212" s="23"/>
      <c r="B212" s="68"/>
      <c r="C212" s="115" t="str">
        <f>IF($L212="","",VLOOKUP($L212,[1]!Tabelle4[#Data],3, FALSE))</f>
        <v>3er</v>
      </c>
      <c r="D212" s="164" t="str">
        <f>IF(L212="","",VLOOKUP(L212,[1]!Tabelle4[#Data],2, FALSE))</f>
        <v xml:space="preserve">Ta. Kotelett mar. </v>
      </c>
      <c r="E212" s="165"/>
      <c r="F212" s="127"/>
      <c r="G212" s="128" t="str">
        <f t="shared" si="6"/>
        <v/>
      </c>
      <c r="H212" s="78" t="str">
        <f>IF($L212="","",VLOOKUP($L212,[1]!Tabelle4[#Data],7, FALSE))</f>
        <v>X</v>
      </c>
      <c r="I212" s="166" t="str">
        <f>IF($L212="","",VLOOKUP($L212,[1]!Tabelle4[#Data],4, FALSE))</f>
        <v>11,99/kg</v>
      </c>
      <c r="J212" s="80" t="str">
        <f t="shared" si="7"/>
        <v>keine Komm.</v>
      </c>
      <c r="K212" s="129"/>
      <c r="L212" s="130" t="str">
        <f>[1]Datenbank!A199</f>
        <v>4652960-A</v>
      </c>
    </row>
    <row r="213" spans="1:14" x14ac:dyDescent="0.2">
      <c r="A213" s="23"/>
      <c r="B213" s="68"/>
      <c r="C213" s="115" t="str">
        <f>IF($L213="","",VLOOKUP($L213,[1]!Tabelle4[#Data],3, FALSE))</f>
        <v>ca400g</v>
      </c>
      <c r="D213" s="164" t="str">
        <f>IF(L213="","",VLOOKUP(L213,[1]!Tabelle4[#Data],2, FALSE))</f>
        <v>Ta. Schopfsteak mar. 3er</v>
      </c>
      <c r="E213" s="165"/>
      <c r="F213" s="127"/>
      <c r="G213" s="128" t="str">
        <f t="shared" si="6"/>
        <v/>
      </c>
      <c r="H213" s="78" t="str">
        <f>IF($L213="","",VLOOKUP($L213,[1]!Tabelle4[#Data],7, FALSE))</f>
        <v>X</v>
      </c>
      <c r="I213" s="166" t="str">
        <f>IF($L213="","",VLOOKUP($L213,[1]!Tabelle4[#Data],4, FALSE))</f>
        <v>10,99/kg</v>
      </c>
      <c r="J213" s="80" t="str">
        <f t="shared" si="7"/>
        <v>keine Komm.</v>
      </c>
      <c r="K213" s="129"/>
      <c r="L213" s="130">
        <f>[1]Datenbank!A200</f>
        <v>4652977</v>
      </c>
    </row>
    <row r="214" spans="1:14" x14ac:dyDescent="0.2">
      <c r="A214" s="23"/>
      <c r="B214" s="68"/>
      <c r="C214" s="115" t="str">
        <f>IF($L214="","",VLOOKUP($L214,[1]!Tabelle4[#Data],3, FALSE))</f>
        <v>ca1kg</v>
      </c>
      <c r="D214" s="164" t="str">
        <f>IF(L214="","",VLOOKUP(L214,[1]!Tabelle4[#Data],2, FALSE))</f>
        <v>HB Spareribs</v>
      </c>
      <c r="E214" s="165"/>
      <c r="F214" s="127"/>
      <c r="G214" s="128" t="str">
        <f t="shared" si="6"/>
        <v/>
      </c>
      <c r="H214" s="78" t="str">
        <f>IF($L214="","",VLOOKUP($L214,[1]!Tabelle4[#Data],7, FALSE))</f>
        <v>X</v>
      </c>
      <c r="I214" s="166" t="str">
        <f>IF($L214="","",VLOOKUP($L214,[1]!Tabelle4[#Data],4, FALSE))</f>
        <v>7,99/kg</v>
      </c>
      <c r="J214" s="80" t="str">
        <f t="shared" si="7"/>
        <v>keine Komm.</v>
      </c>
      <c r="K214" s="129"/>
      <c r="L214" s="130">
        <f>[1]Datenbank!A201</f>
        <v>4347811</v>
      </c>
    </row>
    <row r="215" spans="1:14" x14ac:dyDescent="0.2">
      <c r="A215" s="23"/>
      <c r="B215" s="68"/>
      <c r="C215" s="115" t="str">
        <f>IF($L215="","",VLOOKUP($L215,[1]!Tabelle4[#Data],3, FALSE))</f>
        <v>3er</v>
      </c>
      <c r="D215" s="164" t="str">
        <f>IF(L215="","",VLOOKUP(L215,[1]!Tabelle4[#Data],2, FALSE))</f>
        <v>Ta. Bratwurst 360g</v>
      </c>
      <c r="E215" s="165"/>
      <c r="F215" s="127"/>
      <c r="G215" s="128" t="str">
        <f t="shared" si="6"/>
        <v/>
      </c>
      <c r="H215" s="78" t="str">
        <f>IF($L215="","",VLOOKUP($L215,[1]!Tabelle4[#Data],7, FALSE))</f>
        <v>X</v>
      </c>
      <c r="I215" s="166">
        <f>IF($L215="","",VLOOKUP($L215,[1]!Tabelle4[#Data],4, FALSE))</f>
        <v>3.99</v>
      </c>
      <c r="J215" s="80" t="str">
        <f t="shared" si="7"/>
        <v>keine Komm.</v>
      </c>
      <c r="K215" s="129"/>
      <c r="L215" s="130">
        <f>[1]Datenbank!A202</f>
        <v>3324165</v>
      </c>
    </row>
    <row r="216" spans="1:14" x14ac:dyDescent="0.2">
      <c r="A216" s="23"/>
      <c r="B216" s="68"/>
      <c r="C216" s="115" t="str">
        <f>IF($L216="","",VLOOKUP($L216,[1]!Tabelle4[#Data],3, FALSE))</f>
        <v>5er</v>
      </c>
      <c r="D216" s="164" t="str">
        <f>IF(L216="","",VLOOKUP(L216,[1]!Tabelle4[#Data],2, FALSE))</f>
        <v>Ta. Bratwürstl dünn</v>
      </c>
      <c r="E216" s="165"/>
      <c r="F216" s="127"/>
      <c r="G216" s="128" t="str">
        <f t="shared" si="6"/>
        <v/>
      </c>
      <c r="H216" s="78" t="str">
        <f>IF($L216="","",VLOOKUP($L216,[1]!Tabelle4[#Data],7, FALSE))</f>
        <v>X</v>
      </c>
      <c r="I216" s="166">
        <f>IF($L216="","",VLOOKUP($L216,[1]!Tabelle4[#Data],4, FALSE))</f>
        <v>4.29</v>
      </c>
      <c r="J216" s="80" t="str">
        <f t="shared" si="7"/>
        <v>keine Komm.</v>
      </c>
      <c r="K216" s="129"/>
      <c r="L216" s="130">
        <f>[1]Datenbank!A203</f>
        <v>3324172</v>
      </c>
    </row>
    <row r="217" spans="1:14" x14ac:dyDescent="0.2">
      <c r="A217" s="23"/>
      <c r="B217" s="68"/>
      <c r="C217" s="115" t="str">
        <f>IF($L217="","",VLOOKUP($L217,[1]!Tabelle4[#Data],3, FALSE))</f>
        <v>1kg</v>
      </c>
      <c r="D217" s="164" t="str">
        <f>IF(L217="","",VLOOKUP(L217,[1]!Tabelle4[#Data],2, FALSE))</f>
        <v>Ta. Frankfurter 8er</v>
      </c>
      <c r="E217" s="165"/>
      <c r="F217" s="127"/>
      <c r="G217" s="128" t="str">
        <f t="shared" si="6"/>
        <v/>
      </c>
      <c r="H217" s="78" t="str">
        <f>IF($L217="","",VLOOKUP($L217,[1]!Tabelle4[#Data],7, FALSE))</f>
        <v>X</v>
      </c>
      <c r="I217" s="166">
        <f>IF($L217="","",VLOOKUP($L217,[1]!Tabelle4[#Data],4, FALSE))</f>
        <v>9.99</v>
      </c>
      <c r="J217" s="80" t="str">
        <f t="shared" si="7"/>
        <v>keine Komm.</v>
      </c>
      <c r="K217" s="129"/>
      <c r="L217" s="130">
        <f>[1]Datenbank!A204</f>
        <v>7943270</v>
      </c>
    </row>
    <row r="218" spans="1:14" x14ac:dyDescent="0.2">
      <c r="A218" s="23"/>
      <c r="B218" s="68"/>
      <c r="C218" s="115" t="str">
        <f>IF($L218="","",VLOOKUP($L218,[1]!Tabelle4[#Data],3, FALSE))</f>
        <v>ca.240g</v>
      </c>
      <c r="D218" s="164" t="str">
        <f>IF(L218="","",VLOOKUP(L218,[1]!Tabelle4[#Data],2, FALSE))</f>
        <v>Ta. Krainer 2er</v>
      </c>
      <c r="E218" s="165"/>
      <c r="F218" s="127"/>
      <c r="G218" s="128" t="str">
        <f t="shared" si="6"/>
        <v/>
      </c>
      <c r="H218" s="78" t="str">
        <f>IF($L218="","",VLOOKUP($L218,[1]!Tabelle4[#Data],7, FALSE))</f>
        <v>X</v>
      </c>
      <c r="I218" s="166">
        <f>IF($L218="","",VLOOKUP($L218,[1]!Tabelle4[#Data],4, FALSE))</f>
        <v>2.99</v>
      </c>
      <c r="J218" s="80" t="str">
        <f t="shared" si="7"/>
        <v>keine Komm.</v>
      </c>
      <c r="K218" s="129"/>
      <c r="L218" s="130">
        <f>[1]Datenbank!A205</f>
        <v>2020002940874</v>
      </c>
    </row>
    <row r="219" spans="1:14" x14ac:dyDescent="0.2">
      <c r="A219" s="23"/>
      <c r="B219" s="68"/>
      <c r="C219" s="115" t="str">
        <f>IF($L219="","",VLOOKUP($L219,[1]!Tabelle4[#Data],3, FALSE))</f>
        <v>Stk.</v>
      </c>
      <c r="D219" s="164" t="str">
        <f>IF(L219="","",VLOOKUP(L219,[1]!Tabelle4[#Data],2, FALSE))</f>
        <v>Bio Kaisersemmeln</v>
      </c>
      <c r="E219" s="165"/>
      <c r="F219" s="127"/>
      <c r="G219" s="128" t="str">
        <f t="shared" si="6"/>
        <v/>
      </c>
      <c r="H219" s="78" t="str">
        <f>IF($L219="","",VLOOKUP($L219,[1]!Tabelle4[#Data],7, FALSE))</f>
        <v>X</v>
      </c>
      <c r="I219" s="166">
        <f>IF($L219="","",VLOOKUP($L219,[1]!Tabelle4[#Data],4, FALSE))</f>
        <v>0.38</v>
      </c>
      <c r="J219" s="80" t="str">
        <f t="shared" si="7"/>
        <v>keine Komm.</v>
      </c>
      <c r="K219" s="129"/>
      <c r="L219" s="130">
        <f>[1]Datenbank!A206</f>
        <v>8200</v>
      </c>
    </row>
    <row r="220" spans="1:14" x14ac:dyDescent="0.2">
      <c r="A220" s="23"/>
      <c r="B220" s="68"/>
      <c r="C220" s="115" t="str">
        <f>IF($L220="","",VLOOKUP($L220,[1]!Tabelle4[#Data],3, FALSE))</f>
        <v>2kg</v>
      </c>
      <c r="D220" s="164" t="str">
        <f>IF(L220="","",VLOOKUP(L220,[1]!Tabelle4[#Data],2, FALSE))</f>
        <v>Eiswürfel</v>
      </c>
      <c r="E220" s="165"/>
      <c r="F220" s="127"/>
      <c r="G220" s="128" t="str">
        <f t="shared" si="6"/>
        <v/>
      </c>
      <c r="H220" s="78" t="str">
        <f>IF($L220="","",VLOOKUP($L220,[1]!Tabelle4[#Data],7, FALSE))</f>
        <v>X</v>
      </c>
      <c r="I220" s="166">
        <f>IF($L220="","",VLOOKUP($L220,[1]!Tabelle4[#Data],4, FALSE))</f>
        <v>2.99</v>
      </c>
      <c r="J220" s="80" t="str">
        <f t="shared" si="7"/>
        <v>keine Komm.</v>
      </c>
      <c r="K220" s="129"/>
      <c r="L220" s="130">
        <f>[1]Datenbank!A207</f>
        <v>2020001738199</v>
      </c>
      <c r="N220" s="137">
        <v>2</v>
      </c>
    </row>
    <row r="221" spans="1:14" x14ac:dyDescent="0.2">
      <c r="A221" s="23"/>
      <c r="B221" s="68"/>
      <c r="C221" s="115" t="str">
        <f>IF($L221="","",VLOOKUP($L221,[1]!Tabelle4[#Data],3, FALSE))</f>
        <v>2kg</v>
      </c>
      <c r="D221" s="164" t="str">
        <f>IF(L221="","",VLOOKUP(L221,[1]!Tabelle4[#Data],2, FALSE))</f>
        <v>Cocktail ICE</v>
      </c>
      <c r="E221" s="165"/>
      <c r="F221" s="127"/>
      <c r="G221" s="128" t="str">
        <f t="shared" si="6"/>
        <v/>
      </c>
      <c r="H221" s="78" t="str">
        <f>IF($L221="","",VLOOKUP($L221,[1]!Tabelle4[#Data],7, FALSE))</f>
        <v>X</v>
      </c>
      <c r="I221" s="166">
        <f>IF($L221="","",VLOOKUP($L221,[1]!Tabelle4[#Data],4, FALSE))</f>
        <v>2.99</v>
      </c>
      <c r="J221" s="80" t="str">
        <f t="shared" si="7"/>
        <v>keine Komm.</v>
      </c>
      <c r="K221" s="129"/>
      <c r="L221" s="130">
        <f>[1]Datenbank!A208</f>
        <v>2020001738526</v>
      </c>
      <c r="N221" s="137">
        <v>2</v>
      </c>
    </row>
    <row r="222" spans="1:14" x14ac:dyDescent="0.2">
      <c r="A222" s="23"/>
      <c r="B222" s="118"/>
      <c r="C222" s="115" t="str">
        <f>IF($L222="","",VLOOKUP($L222,[1]!Tabelle4[#Data],3, FALSE))</f>
        <v>Stk</v>
      </c>
      <c r="D222" s="164" t="str">
        <f>IF(L222="","",VLOOKUP(L222,[1]!Tabelle4[#Data],2, FALSE))</f>
        <v>Brötchen</v>
      </c>
      <c r="E222" s="165"/>
      <c r="F222" s="127"/>
      <c r="G222" s="128" t="str">
        <f t="shared" si="6"/>
        <v/>
      </c>
      <c r="H222" s="78" t="str">
        <f>IF($L222="","",VLOOKUP($L222,[1]!Tabelle4[#Data],7, FALSE))</f>
        <v>X</v>
      </c>
      <c r="I222" s="166">
        <f>IF($L222="","",VLOOKUP($L222,[1]!Tabelle4[#Data],4, FALSE))</f>
        <v>1.79</v>
      </c>
      <c r="J222" s="80" t="str">
        <f t="shared" si="7"/>
        <v>keine Komm.</v>
      </c>
      <c r="K222" s="129"/>
      <c r="L222" s="130">
        <f>[1]Datenbank!A209</f>
        <v>2990</v>
      </c>
    </row>
    <row r="223" spans="1:14" x14ac:dyDescent="0.2">
      <c r="A223" s="23"/>
      <c r="B223" s="68"/>
      <c r="C223" s="115" t="str">
        <f>IF($L223="","",VLOOKUP($L223,[1]!Tabelle4[#Data],3, FALSE))</f>
        <v>Stk</v>
      </c>
      <c r="D223" s="164" t="str">
        <f>IF(L223="","",VLOOKUP(L223,[1]!Tabelle4[#Data],2, FALSE))</f>
        <v>Spiegelplatten klein</v>
      </c>
      <c r="E223" s="165"/>
      <c r="F223" s="127"/>
      <c r="G223" s="128" t="str">
        <f t="shared" si="6"/>
        <v/>
      </c>
      <c r="H223" s="78">
        <f>IF($L223="","",VLOOKUP($L223,[1]!Tabelle4[#Data],7, FALSE))</f>
        <v>0</v>
      </c>
      <c r="I223" s="166">
        <f>IF($L223="","",VLOOKUP($L223,[1]!Tabelle4[#Data],4, FALSE))</f>
        <v>0</v>
      </c>
      <c r="J223" s="80" t="str">
        <f t="shared" si="7"/>
        <v/>
      </c>
      <c r="K223" s="129"/>
      <c r="L223" s="130" t="str">
        <f>[1]Datenbank!A210</f>
        <v>SpPl</v>
      </c>
    </row>
    <row r="224" spans="1:14" x14ac:dyDescent="0.2">
      <c r="A224" s="23"/>
      <c r="B224" s="68"/>
      <c r="C224" s="115" t="str">
        <f>IF($L224="","",VLOOKUP($L224,[1]!Tabelle4[#Data],3, FALSE))</f>
        <v>Stk</v>
      </c>
      <c r="D224" s="164" t="str">
        <f>IF(L224="","",VLOOKUP(L224,[1]!Tabelle4[#Data],2, FALSE))</f>
        <v>Spiegelplatten groß</v>
      </c>
      <c r="E224" s="165"/>
      <c r="F224" s="127"/>
      <c r="G224" s="128" t="str">
        <f t="shared" si="6"/>
        <v/>
      </c>
      <c r="H224" s="78">
        <f>IF($L224="","",VLOOKUP($L224,[1]!Tabelle4[#Data],7, FALSE))</f>
        <v>0</v>
      </c>
      <c r="I224" s="166">
        <f>IF($L224="","",VLOOKUP($L224,[1]!Tabelle4[#Data],4, FALSE))</f>
        <v>0</v>
      </c>
      <c r="J224" s="80" t="str">
        <f t="shared" si="7"/>
        <v/>
      </c>
      <c r="K224" s="129"/>
      <c r="L224" s="130" t="str">
        <f>[1]Datenbank!A211</f>
        <v>SpPl-1</v>
      </c>
    </row>
    <row r="225" spans="1:13" ht="15.75" x14ac:dyDescent="0.25">
      <c r="A225" s="23"/>
      <c r="B225" s="68"/>
      <c r="C225" s="115">
        <f>IF($L225="","",VLOOKUP($L225,[1]!Tabelle4[#Data],3, FALSE))</f>
        <v>0</v>
      </c>
      <c r="D225" s="120" t="str">
        <f>IF(L225="","",VLOOKUP(L225,[1]!Tabelle4[#Data],2, FALSE))</f>
        <v>Pfand - Artikel zusätzlich / fehlend</v>
      </c>
      <c r="E225" s="165"/>
      <c r="F225" s="127"/>
      <c r="G225" s="128" t="str">
        <f t="shared" si="6"/>
        <v/>
      </c>
      <c r="H225" s="78">
        <f>IF($L225="","",VLOOKUP($L225,[1]!Tabelle4[#Data],7, FALSE))</f>
        <v>0</v>
      </c>
      <c r="I225" s="166" t="str">
        <f>IF($L225="","",VLOOKUP($L225,[1]!Tabelle4[#Data],4, FALSE))</f>
        <v>-</v>
      </c>
      <c r="J225" s="80" t="str">
        <f t="shared" si="7"/>
        <v/>
      </c>
      <c r="K225" s="129"/>
      <c r="L225" s="130">
        <f>[1]Datenbank!A212</f>
        <v>16</v>
      </c>
    </row>
    <row r="226" spans="1:13" x14ac:dyDescent="0.2">
      <c r="A226" s="23"/>
      <c r="B226" s="68"/>
      <c r="C226" s="115" t="str">
        <f>IF($L226="","",VLOOKUP($L226,[1]!Tabelle4[#Data],3, FALSE))</f>
        <v>Stk.</v>
      </c>
      <c r="D226" s="164" t="str">
        <f>IF(L226="","",VLOOKUP(L226,[1]!Tabelle4[#Data],2, FALSE))</f>
        <v>Bäcker Pfandsteige</v>
      </c>
      <c r="E226" s="165"/>
      <c r="F226" s="127"/>
      <c r="G226" s="128" t="str">
        <f t="shared" si="6"/>
        <v/>
      </c>
      <c r="H226" s="78">
        <f>IF($L226="","",VLOOKUP($L226,[1]!Tabelle4[#Data],7, FALSE))</f>
        <v>0</v>
      </c>
      <c r="I226" s="166">
        <f>IF($L226="","",VLOOKUP($L226,[1]!Tabelle4[#Data],4, FALSE))</f>
        <v>5</v>
      </c>
      <c r="J226" s="80" t="str">
        <f t="shared" si="7"/>
        <v/>
      </c>
      <c r="K226" s="129"/>
      <c r="L226" s="130">
        <f>[1]Datenbank!A213</f>
        <v>5530</v>
      </c>
    </row>
    <row r="227" spans="1:13" x14ac:dyDescent="0.2">
      <c r="A227" s="23"/>
      <c r="B227" s="68"/>
      <c r="C227" s="115" t="str">
        <f>IF($L227="","",VLOOKUP($L227,[1]!Tabelle4[#Data],3, FALSE))</f>
        <v>Stk.</v>
      </c>
      <c r="D227" s="164" t="str">
        <f>IF(L227="","",VLOOKUP(L227,[1]!Tabelle4[#Data],2, FALSE))</f>
        <v>ZLW, OG Pfandsteige</v>
      </c>
      <c r="E227" s="165"/>
      <c r="F227" s="127"/>
      <c r="G227" s="128" t="str">
        <f t="shared" si="6"/>
        <v/>
      </c>
      <c r="H227" s="78">
        <f>IF($L227="","",VLOOKUP($L227,[1]!Tabelle4[#Data],7, FALSE))</f>
        <v>0</v>
      </c>
      <c r="I227" s="166">
        <f>IF($L227="","",VLOOKUP($L227,[1]!Tabelle4[#Data],4, FALSE))</f>
        <v>5</v>
      </c>
      <c r="J227" s="80" t="str">
        <f t="shared" si="7"/>
        <v/>
      </c>
      <c r="K227" s="129"/>
      <c r="L227" s="130">
        <f>[1]Datenbank!A214</f>
        <v>5531</v>
      </c>
    </row>
    <row r="228" spans="1:13" x14ac:dyDescent="0.2">
      <c r="A228" s="23"/>
      <c r="B228" s="68"/>
      <c r="C228" s="115" t="str">
        <f>IF($L228="","",VLOOKUP($L228,[1]!Tabelle4[#Data],3, FALSE))</f>
        <v>Stk.</v>
      </c>
      <c r="D228" s="164" t="str">
        <f>IF(L228="","",VLOOKUP(L228,[1]!Tabelle4[#Data],2, FALSE))</f>
        <v>Getränke-Pfandsteige</v>
      </c>
      <c r="E228" s="165"/>
      <c r="F228" s="127"/>
      <c r="G228" s="128" t="str">
        <f t="shared" si="6"/>
        <v/>
      </c>
      <c r="H228" s="78">
        <f>IF($L228="","",VLOOKUP($L228,[1]!Tabelle4[#Data],7, FALSE))</f>
        <v>0</v>
      </c>
      <c r="I228" s="166">
        <f>IF($L228="","",VLOOKUP($L228,[1]!Tabelle4[#Data],4, FALSE))</f>
        <v>3</v>
      </c>
      <c r="J228" s="80" t="str">
        <f t="shared" si="7"/>
        <v/>
      </c>
      <c r="K228" s="129"/>
      <c r="L228" s="130">
        <f>[1]Datenbank!A215</f>
        <v>5533</v>
      </c>
    </row>
    <row r="229" spans="1:13" x14ac:dyDescent="0.2">
      <c r="A229" s="23"/>
      <c r="B229" s="68"/>
      <c r="C229" s="115" t="str">
        <f>IF($L229="","",VLOOKUP($L229,[1]!Tabelle4[#Data],3, FALSE))</f>
        <v>Stk.</v>
      </c>
      <c r="D229" s="164" t="str">
        <f>IF(L229="","",VLOOKUP(L229,[1]!Tabelle4[#Data],2, FALSE))</f>
        <v>FD, TANN Pfandsteige</v>
      </c>
      <c r="E229" s="165"/>
      <c r="F229" s="127"/>
      <c r="G229" s="128" t="str">
        <f t="shared" si="6"/>
        <v/>
      </c>
      <c r="H229" s="78">
        <f>IF($L229="","",VLOOKUP($L229,[1]!Tabelle4[#Data],7, FALSE))</f>
        <v>0</v>
      </c>
      <c r="I229" s="166">
        <f>IF($L229="","",VLOOKUP($L229,[1]!Tabelle4[#Data],4, FALSE))</f>
        <v>11</v>
      </c>
      <c r="J229" s="80" t="str">
        <f t="shared" si="7"/>
        <v/>
      </c>
      <c r="K229" s="129"/>
      <c r="L229" s="130">
        <f>[1]Datenbank!A216</f>
        <v>5534</v>
      </c>
    </row>
    <row r="230" spans="1:13" x14ac:dyDescent="0.2">
      <c r="A230" s="23"/>
      <c r="B230" s="68"/>
      <c r="C230" s="115" t="str">
        <f>IF($L230="","",VLOOKUP($L230,[1]!Tabelle4[#Data],3, FALSE))</f>
        <v>Stk.</v>
      </c>
      <c r="D230" s="164" t="str">
        <f>IF(L230="","",VLOOKUP(L230,[1]!Tabelle4[#Data],2, FALSE))</f>
        <v>Gläserkörbe</v>
      </c>
      <c r="E230" s="165"/>
      <c r="F230" s="127"/>
      <c r="G230" s="128" t="str">
        <f t="shared" si="6"/>
        <v/>
      </c>
      <c r="H230" s="78">
        <f>IF($L230="","",VLOOKUP($L230,[1]!Tabelle4[#Data],7, FALSE))</f>
        <v>0</v>
      </c>
      <c r="I230" s="166">
        <f>IF($L230="","",VLOOKUP($L230,[1]!Tabelle4[#Data],4, FALSE))</f>
        <v>55</v>
      </c>
      <c r="J230" s="80" t="str">
        <f t="shared" si="7"/>
        <v/>
      </c>
      <c r="K230" s="129"/>
      <c r="L230" s="130" t="str">
        <f>[1]Datenbank!A217</f>
        <v>GlKo</v>
      </c>
    </row>
    <row r="231" spans="1:13" x14ac:dyDescent="0.2">
      <c r="A231" s="23"/>
      <c r="B231" s="68"/>
      <c r="C231" s="115" t="str">
        <f>IF($L231="","",VLOOKUP($L231,[1]!Tabelle4[#Data],3, FALSE))</f>
        <v>Stk.</v>
      </c>
      <c r="D231" s="164" t="str">
        <f>IF(L231="","",VLOOKUP(L231,[1]!Tabelle4[#Data],2, FALSE))</f>
        <v>Europalette</v>
      </c>
      <c r="E231" s="165"/>
      <c r="F231" s="127"/>
      <c r="G231" s="128" t="str">
        <f t="shared" si="6"/>
        <v/>
      </c>
      <c r="H231" s="78">
        <f>IF($L231="","",VLOOKUP($L231,[1]!Tabelle4[#Data],7, FALSE))</f>
        <v>0</v>
      </c>
      <c r="I231" s="166">
        <f>IF($L231="","",VLOOKUP($L231,[1]!Tabelle4[#Data],4, FALSE))</f>
        <v>10</v>
      </c>
      <c r="J231" s="80" t="str">
        <f t="shared" si="7"/>
        <v/>
      </c>
      <c r="K231" s="129"/>
      <c r="L231" s="130">
        <f>[1]Datenbank!A218</f>
        <v>6800</v>
      </c>
    </row>
    <row r="232" spans="1:13" x14ac:dyDescent="0.2">
      <c r="A232" s="23"/>
      <c r="B232" s="68"/>
      <c r="C232" s="115" t="str">
        <f>IF($L232="","",VLOOKUP($L232,[1]!Tabelle4[#Data],3, FALSE))</f>
        <v>Stk.</v>
      </c>
      <c r="D232" s="164" t="str">
        <f>IF(L232="","",VLOOKUP(L232,[1]!Tabelle4[#Data],2, FALSE))</f>
        <v>Rollcontainer</v>
      </c>
      <c r="E232" s="165"/>
      <c r="F232" s="127"/>
      <c r="G232" s="128" t="str">
        <f t="shared" si="6"/>
        <v/>
      </c>
      <c r="H232" s="78">
        <f>IF($L232="","",VLOOKUP($L232,[1]!Tabelle4[#Data],7, FALSE))</f>
        <v>0</v>
      </c>
      <c r="I232" s="166">
        <f>IF($L232="","",VLOOKUP($L232,[1]!Tabelle4[#Data],4, FALSE))</f>
        <v>30</v>
      </c>
      <c r="J232" s="80" t="str">
        <f t="shared" si="7"/>
        <v/>
      </c>
      <c r="K232" s="129"/>
      <c r="L232" s="130" t="str">
        <f>[1]Datenbank!A219</f>
        <v>RoCo</v>
      </c>
    </row>
    <row r="233" spans="1:13" x14ac:dyDescent="0.2">
      <c r="A233" s="23"/>
      <c r="B233" s="117"/>
      <c r="C233" s="115" t="str">
        <f>IF($L233="","",VLOOKUP($L233,[1]!Tabelle4[#Data],3, FALSE))</f>
        <v>Stk.</v>
      </c>
      <c r="D233" s="164" t="str">
        <f>IF(L233="","",VLOOKUP(L233,[1]!Tabelle4[#Data],2, FALSE))</f>
        <v>Bier - # (ohne Fl.) 20x0,5</v>
      </c>
      <c r="E233" s="165"/>
      <c r="F233" s="127"/>
      <c r="G233" s="128" t="str">
        <f t="shared" si="6"/>
        <v/>
      </c>
      <c r="H233" s="78">
        <f>IF($L233="","",VLOOKUP($L233,[1]!Tabelle4[#Data],7, FALSE))</f>
        <v>0</v>
      </c>
      <c r="I233" s="166">
        <f>IF($L233="","",VLOOKUP($L233,[1]!Tabelle4[#Data],4, FALSE))</f>
        <v>3</v>
      </c>
      <c r="J233" s="80" t="str">
        <f t="shared" si="7"/>
        <v/>
      </c>
      <c r="K233" s="129"/>
      <c r="L233" s="130">
        <f>[1]Datenbank!A220</f>
        <v>553</v>
      </c>
    </row>
    <row r="234" spans="1:13" x14ac:dyDescent="0.2">
      <c r="A234" s="23"/>
      <c r="B234" s="68" t="s">
        <v>41</v>
      </c>
      <c r="C234" s="115" t="str">
        <f>IF($L234="","",VLOOKUP($L234,[1]!Tabelle4[#Data],3, FALSE))</f>
        <v>Stk.</v>
      </c>
      <c r="D234" s="164" t="str">
        <f>IF(L234="","",VLOOKUP(L234,[1]!Tabelle4[#Data],2, FALSE))</f>
        <v>Alkfrei - # (ohne Fl.) 12x1</v>
      </c>
      <c r="E234" s="165"/>
      <c r="F234" s="127"/>
      <c r="G234" s="128" t="str">
        <f t="shared" si="6"/>
        <v/>
      </c>
      <c r="H234" s="78">
        <f>IF($L234="","",VLOOKUP($L234,[1]!Tabelle4[#Data],7, FALSE))</f>
        <v>0</v>
      </c>
      <c r="I234" s="166">
        <f>IF($L234="","",VLOOKUP($L234,[1]!Tabelle4[#Data],4, FALSE))</f>
        <v>3</v>
      </c>
      <c r="J234" s="80" t="str">
        <f t="shared" si="7"/>
        <v/>
      </c>
      <c r="K234" s="129"/>
      <c r="L234" s="130">
        <f>[1]Datenbank!A221</f>
        <v>123</v>
      </c>
    </row>
    <row r="235" spans="1:13" x14ac:dyDescent="0.2">
      <c r="A235" s="23"/>
      <c r="B235" s="68" t="s">
        <v>41</v>
      </c>
      <c r="C235" s="115" t="str">
        <f>IF($L235="","",VLOOKUP($L235,[1]!Tabelle4[#Data],3, FALSE))</f>
        <v>Stk.</v>
      </c>
      <c r="D235" s="164" t="str">
        <f>IF(L235="","",VLOOKUP(L235,[1]!Tabelle4[#Data],2, FALSE))</f>
        <v>Bier - Flasche 0,5Lt.</v>
      </c>
      <c r="E235" s="165"/>
      <c r="F235" s="127"/>
      <c r="G235" s="128" t="str">
        <f t="shared" si="6"/>
        <v/>
      </c>
      <c r="H235" s="78">
        <f>IF($L235="","",VLOOKUP($L235,[1]!Tabelle4[#Data],7, FALSE))</f>
        <v>0</v>
      </c>
      <c r="I235" s="166">
        <f>IF($L235="","",VLOOKUP($L235,[1]!Tabelle4[#Data],4, FALSE))</f>
        <v>0.09</v>
      </c>
      <c r="J235" s="80" t="str">
        <f t="shared" si="7"/>
        <v/>
      </c>
      <c r="K235" s="129"/>
      <c r="L235" s="130">
        <f>[1]Datenbank!A222</f>
        <v>96</v>
      </c>
    </row>
    <row r="236" spans="1:13" x14ac:dyDescent="0.2">
      <c r="A236" s="23"/>
      <c r="B236" s="68" t="s">
        <v>41</v>
      </c>
      <c r="C236" s="115" t="str">
        <f>IF($L236="","",VLOOKUP($L236,[1]!Tabelle4[#Data],3, FALSE))</f>
        <v>Stk.</v>
      </c>
      <c r="D236" s="164" t="str">
        <f>IF(L236="","",VLOOKUP(L236,[1]!Tabelle4[#Data],2, FALSE))</f>
        <v xml:space="preserve">Alfrei - Flasche 1lt. </v>
      </c>
      <c r="E236" s="165"/>
      <c r="F236" s="127"/>
      <c r="G236" s="128" t="str">
        <f t="shared" si="6"/>
        <v/>
      </c>
      <c r="H236" s="78">
        <f>IF($L236="","",VLOOKUP($L236,[1]!Tabelle4[#Data],7, FALSE))</f>
        <v>0</v>
      </c>
      <c r="I236" s="166">
        <f>IF($L236="","",VLOOKUP($L236,[1]!Tabelle4[#Data],4, FALSE))</f>
        <v>0.28999999999999998</v>
      </c>
      <c r="J236" s="80" t="str">
        <f t="shared" si="7"/>
        <v/>
      </c>
      <c r="K236" s="129"/>
      <c r="L236" s="130">
        <f>[1]Datenbank!A223</f>
        <v>124</v>
      </c>
    </row>
    <row r="237" spans="1:13" x14ac:dyDescent="0.2">
      <c r="A237" s="23"/>
      <c r="B237" s="68" t="s">
        <v>41</v>
      </c>
      <c r="C237" s="115" t="s">
        <v>41</v>
      </c>
      <c r="D237" s="69" t="s">
        <v>41</v>
      </c>
      <c r="E237" s="70"/>
      <c r="F237" s="71"/>
      <c r="G237" s="72" t="s">
        <v>41</v>
      </c>
      <c r="H237" s="78" t="s">
        <v>41</v>
      </c>
      <c r="I237" s="97" t="s">
        <v>41</v>
      </c>
      <c r="J237" s="80" t="s">
        <v>41</v>
      </c>
      <c r="K237" s="73"/>
      <c r="L237" s="104"/>
    </row>
    <row r="238" spans="1:13" x14ac:dyDescent="0.2">
      <c r="A238" s="23"/>
      <c r="B238" s="68" t="s">
        <v>41</v>
      </c>
      <c r="C238" s="115" t="s">
        <v>41</v>
      </c>
      <c r="D238" s="69" t="s">
        <v>41</v>
      </c>
      <c r="E238" s="70"/>
      <c r="F238" s="71"/>
      <c r="G238" s="72" t="s">
        <v>41</v>
      </c>
      <c r="H238" s="78" t="s">
        <v>41</v>
      </c>
      <c r="I238" s="97" t="s">
        <v>41</v>
      </c>
      <c r="J238" s="80" t="s">
        <v>41</v>
      </c>
      <c r="K238" s="73"/>
      <c r="L238" s="104"/>
    </row>
    <row r="239" spans="1:13" ht="15.75" thickBot="1" x14ac:dyDescent="0.25">
      <c r="A239" s="23"/>
      <c r="B239" s="68" t="s">
        <v>41</v>
      </c>
      <c r="C239" s="115" t="s">
        <v>41</v>
      </c>
      <c r="D239" s="69" t="s">
        <v>41</v>
      </c>
      <c r="E239" s="70"/>
      <c r="F239" s="71"/>
      <c r="G239" s="72" t="s">
        <v>41</v>
      </c>
      <c r="H239" s="78" t="s">
        <v>41</v>
      </c>
      <c r="I239" s="97" t="s">
        <v>41</v>
      </c>
      <c r="J239" s="80" t="s">
        <v>41</v>
      </c>
      <c r="K239" s="73"/>
      <c r="L239" s="104"/>
    </row>
    <row r="240" spans="1:13" ht="21" thickBot="1" x14ac:dyDescent="0.35">
      <c r="A240" s="1"/>
      <c r="B240" s="21"/>
      <c r="C240" s="22"/>
      <c r="D240" s="152" t="s">
        <v>31</v>
      </c>
      <c r="E240" s="152"/>
      <c r="F240" s="152"/>
      <c r="G240" s="152"/>
      <c r="H240" s="152"/>
      <c r="I240" s="153"/>
      <c r="J240" s="81">
        <v>0</v>
      </c>
      <c r="L240" s="15"/>
      <c r="M240" s="1"/>
    </row>
    <row r="241" spans="1:14" x14ac:dyDescent="0.2">
      <c r="B241" s="21" t="s">
        <v>11</v>
      </c>
      <c r="M241" s="1"/>
    </row>
    <row r="242" spans="1:14" x14ac:dyDescent="0.2">
      <c r="B242" s="21" t="s">
        <v>19</v>
      </c>
      <c r="M242" s="1"/>
    </row>
    <row r="243" spans="1:14" x14ac:dyDescent="0.2">
      <c r="B243" s="21"/>
      <c r="M243" s="1"/>
    </row>
    <row r="244" spans="1:14" x14ac:dyDescent="0.2">
      <c r="B244" s="49" t="s">
        <v>28</v>
      </c>
      <c r="C244" s="50"/>
      <c r="D244" s="18"/>
      <c r="E244" s="43"/>
      <c r="F244" s="44"/>
      <c r="G244" s="44"/>
      <c r="H244" s="41"/>
      <c r="I244" s="98"/>
      <c r="J244" s="18"/>
      <c r="M244" s="1"/>
    </row>
    <row r="245" spans="1:14" ht="12.75" x14ac:dyDescent="0.2">
      <c r="B245" s="11"/>
      <c r="C245" s="11"/>
      <c r="D245" s="11"/>
      <c r="E245" s="11"/>
      <c r="F245" s="11"/>
      <c r="G245" s="11"/>
      <c r="H245" s="11"/>
      <c r="I245" s="99"/>
      <c r="J245" s="11"/>
      <c r="K245" s="11"/>
      <c r="M245" s="1"/>
    </row>
    <row r="246" spans="1:14" x14ac:dyDescent="0.2">
      <c r="A246" s="11"/>
      <c r="B246" s="49" t="s">
        <v>18</v>
      </c>
      <c r="C246" s="50"/>
      <c r="D246" s="18"/>
      <c r="E246" s="43"/>
      <c r="F246" s="44"/>
      <c r="G246" s="44"/>
      <c r="H246" s="41"/>
      <c r="I246" s="98"/>
      <c r="J246" s="18"/>
      <c r="M246" s="1"/>
    </row>
    <row r="247" spans="1:14" x14ac:dyDescent="0.2">
      <c r="B247" s="51"/>
      <c r="M247" s="1"/>
    </row>
    <row r="248" spans="1:14" ht="15.75" x14ac:dyDescent="0.25">
      <c r="B248" s="52" t="s">
        <v>16</v>
      </c>
      <c r="C248" s="53"/>
      <c r="D248" s="54"/>
      <c r="E248" s="55"/>
      <c r="F248" s="56"/>
      <c r="G248" s="56"/>
      <c r="H248" s="57"/>
      <c r="I248" s="100"/>
      <c r="J248" s="54"/>
      <c r="M248" s="1"/>
    </row>
    <row r="249" spans="1:14" ht="12.75" x14ac:dyDescent="0.2">
      <c r="B249" s="58" t="s">
        <v>6</v>
      </c>
      <c r="C249" s="22"/>
      <c r="D249" s="22"/>
      <c r="E249" s="22"/>
      <c r="F249" s="22"/>
      <c r="G249" s="28"/>
      <c r="I249" s="77"/>
      <c r="J249" s="22"/>
      <c r="M249" s="1"/>
    </row>
    <row r="250" spans="1:14" x14ac:dyDescent="0.2">
      <c r="A250" s="22"/>
      <c r="B250" s="59">
        <v>0.2</v>
      </c>
      <c r="C250" s="33" t="s">
        <v>2</v>
      </c>
      <c r="D250" s="12">
        <v>0</v>
      </c>
      <c r="E250" s="148"/>
      <c r="F250" s="148"/>
      <c r="G250" s="60">
        <v>0.1</v>
      </c>
      <c r="H250" s="4"/>
      <c r="I250" s="28" t="s">
        <v>2</v>
      </c>
      <c r="J250" s="61">
        <v>0</v>
      </c>
      <c r="M250" s="1"/>
    </row>
    <row r="251" spans="1:14" x14ac:dyDescent="0.2">
      <c r="A251" s="1"/>
      <c r="C251" s="33" t="s">
        <v>3</v>
      </c>
      <c r="D251" s="16">
        <v>0</v>
      </c>
      <c r="E251" s="148"/>
      <c r="F251" s="148"/>
      <c r="G251" s="33"/>
      <c r="H251" s="4"/>
      <c r="I251" s="28" t="s">
        <v>4</v>
      </c>
      <c r="J251" s="61">
        <v>0</v>
      </c>
      <c r="M251" s="1"/>
    </row>
    <row r="252" spans="1:14" ht="15.75" thickBot="1" x14ac:dyDescent="0.25">
      <c r="A252" s="1"/>
      <c r="C252" s="62" t="s">
        <v>5</v>
      </c>
      <c r="D252" s="17">
        <v>0</v>
      </c>
      <c r="E252" s="148"/>
      <c r="F252" s="148"/>
      <c r="G252" s="62"/>
      <c r="H252" s="4"/>
      <c r="I252" s="101" t="s">
        <v>5</v>
      </c>
      <c r="J252" s="63">
        <v>0</v>
      </c>
      <c r="M252" s="1"/>
    </row>
    <row r="253" spans="1:14" ht="15.75" thickTop="1" x14ac:dyDescent="0.2">
      <c r="A253" s="1"/>
      <c r="C253" s="22"/>
      <c r="E253" s="1"/>
      <c r="H253" s="9"/>
      <c r="M253" s="1"/>
    </row>
    <row r="254" spans="1:14" ht="15" customHeight="1" x14ac:dyDescent="0.2">
      <c r="A254" s="149" t="s">
        <v>10</v>
      </c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5"/>
    </row>
    <row r="255" spans="1:14" ht="13.5" thickBot="1" x14ac:dyDescent="0.25">
      <c r="A255" s="150" t="s">
        <v>32</v>
      </c>
      <c r="B255" s="150"/>
      <c r="C255" s="150"/>
      <c r="D255" s="150"/>
      <c r="E255" s="150"/>
      <c r="F255" s="150"/>
      <c r="G255" s="150"/>
      <c r="I255" s="28"/>
      <c r="J255" s="22"/>
      <c r="K255" s="22"/>
      <c r="L255" s="22"/>
      <c r="M255" s="22"/>
      <c r="N255" s="145"/>
    </row>
    <row r="256" spans="1:14" ht="15" customHeight="1" x14ac:dyDescent="0.2">
      <c r="A256" s="147" t="s">
        <v>24</v>
      </c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5"/>
    </row>
    <row r="257" spans="1:14" ht="15" customHeight="1" x14ac:dyDescent="0.2">
      <c r="A257" s="147" t="s">
        <v>25</v>
      </c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5"/>
    </row>
    <row r="258" spans="1:14" x14ac:dyDescent="0.2">
      <c r="M258" s="1"/>
    </row>
    <row r="259" spans="1:14" x14ac:dyDescent="0.2">
      <c r="M259" s="1"/>
    </row>
    <row r="260" spans="1:14" x14ac:dyDescent="0.2">
      <c r="M260" s="1"/>
    </row>
    <row r="270" spans="1:14" x14ac:dyDescent="0.2">
      <c r="M270" s="1"/>
    </row>
    <row r="271" spans="1:14" x14ac:dyDescent="0.2">
      <c r="M271" s="1"/>
    </row>
    <row r="272" spans="1:14" x14ac:dyDescent="0.2">
      <c r="M272" s="1"/>
    </row>
    <row r="273" spans="13:13" x14ac:dyDescent="0.2">
      <c r="M273" s="1"/>
    </row>
    <row r="274" spans="13:13" x14ac:dyDescent="0.2">
      <c r="M274" s="1"/>
    </row>
    <row r="276" spans="13:13" x14ac:dyDescent="0.2">
      <c r="M276" s="1"/>
    </row>
    <row r="278" spans="13:13" x14ac:dyDescent="0.2">
      <c r="M278" s="1"/>
    </row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J2:L2"/>
    <mergeCell ref="D240:I240"/>
    <mergeCell ref="E250:F250"/>
    <mergeCell ref="K3:L3"/>
    <mergeCell ref="J4:J5"/>
    <mergeCell ref="B8:I8"/>
    <mergeCell ref="D12:G13"/>
    <mergeCell ref="B14:D15"/>
    <mergeCell ref="B4:G4"/>
    <mergeCell ref="B5:G5"/>
    <mergeCell ref="B6:G6"/>
    <mergeCell ref="B7:G7"/>
    <mergeCell ref="A257:M257"/>
    <mergeCell ref="E251:F251"/>
    <mergeCell ref="E252:F252"/>
    <mergeCell ref="A254:M254"/>
    <mergeCell ref="A255:G255"/>
    <mergeCell ref="A256:M256"/>
  </mergeCells>
  <phoneticPr fontId="8" type="noConversion"/>
  <conditionalFormatting sqref="B8">
    <cfRule type="expression" dxfId="16" priority="5">
      <formula>$J$4="Anhänger #58"</formula>
    </cfRule>
  </conditionalFormatting>
  <conditionalFormatting sqref="D18:D236">
    <cfRule type="expression" dxfId="0" priority="1">
      <formula>B18="-"</formula>
    </cfRule>
  </conditionalFormatting>
  <pageMargins left="0.70866141732283472" right="0.39370078740157483" top="0.39370078740157483" bottom="0.78740157480314965" header="0" footer="0.31496062992125984"/>
  <pageSetup paperSize="9" scale="75" fitToHeight="0" orientation="portrait" cellComments="atEnd" r:id="rId1"/>
  <headerFooter>
    <oddFooter>&amp;Lwww.spar-pammer.at&amp;C&amp;H&amp;F&amp;RSeite &amp;P</oddFooter>
  </headerFooter>
  <rowBreaks count="5" manualBreakCount="5">
    <brk id="103" max="12" man="1"/>
    <brk id="146" max="12" man="1"/>
    <brk id="189" max="12" man="1"/>
    <brk id="248" max="12" man="1"/>
    <brk id="278" max="12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Kommissionsrechnung</vt:lpstr>
      <vt:lpstr>Kommissionsrechnung!Druckbereich</vt:lpstr>
      <vt:lpstr>Kommissionsrechnung!Drucktitel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</dc:title>
  <dc:creator>Spar Markt</dc:creator>
  <cp:lastModifiedBy>Michael Pammer</cp:lastModifiedBy>
  <cp:lastPrinted>2020-01-15T16:37:29Z</cp:lastPrinted>
  <dcterms:created xsi:type="dcterms:W3CDTF">1999-07-29T14:46:36Z</dcterms:created>
  <dcterms:modified xsi:type="dcterms:W3CDTF">2022-03-14T14:16:09Z</dcterms:modified>
</cp:coreProperties>
</file>